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__VODOVOD\2020_Jesenice_obtoky_RAD1_4589\_OBTOKY\07_ROZPOCET\VYKAZ_VYMER_XLS\20240507_rozpocet\"/>
    </mc:Choice>
  </mc:AlternateContent>
  <bookViews>
    <workbookView xWindow="0" yWindow="0" windowWidth="0" windowHeight="0"/>
  </bookViews>
  <sheets>
    <sheet name="Rekapitulace stavby" sheetId="1" r:id="rId1"/>
    <sheet name="01 - Obtok DN1000" sheetId="2" r:id="rId2"/>
    <sheet name="02 - Obtok DN1600" sheetId="3" r:id="rId3"/>
    <sheet name="03 - Řešení vstupu do obt..." sheetId="4" r:id="rId4"/>
    <sheet name="04 - Řešení vstupu do obt..." sheetId="5" r:id="rId5"/>
    <sheet name="05 - Provizorní příjezdov..." sheetId="6" r:id="rId6"/>
    <sheet name="06 - VRV - Vedlejší rozpo..." sheetId="7" r:id="rId7"/>
    <sheet name="Seznam figur" sheetId="8" r:id="rId8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'01 - Obtok DN1000'!$C$118:$K$146</definedName>
    <definedName name="_xlnm.Print_Area" localSheetId="1">'01 - Obtok DN1000'!$C$4:$J$76,'01 - Obtok DN1000'!$C$82:$J$100,'01 - Obtok DN1000'!$C$106:$K$146</definedName>
    <definedName name="_xlnm.Print_Titles" localSheetId="1">'01 - Obtok DN1000'!$118:$118</definedName>
    <definedName name="_xlnm._FilterDatabase" localSheetId="2" hidden="1">'02 - Obtok DN1600'!$C$120:$K$152</definedName>
    <definedName name="_xlnm.Print_Area" localSheetId="2">'02 - Obtok DN1600'!$C$4:$J$76,'02 - Obtok DN1600'!$C$82:$J$102,'02 - Obtok DN1600'!$C$108:$K$152</definedName>
    <definedName name="_xlnm.Print_Titles" localSheetId="2">'02 - Obtok DN1600'!$120:$120</definedName>
    <definedName name="_xlnm._FilterDatabase" localSheetId="3" hidden="1">'03 - Řešení vstupu do obt...'!$C$125:$K$404</definedName>
    <definedName name="_xlnm.Print_Area" localSheetId="3">'03 - Řešení vstupu do obt...'!$C$4:$J$76,'03 - Řešení vstupu do obt...'!$C$82:$J$107,'03 - Řešení vstupu do obt...'!$C$113:$K$404</definedName>
    <definedName name="_xlnm.Print_Titles" localSheetId="3">'03 - Řešení vstupu do obt...'!$125:$125</definedName>
    <definedName name="_xlnm._FilterDatabase" localSheetId="4" hidden="1">'04 - Řešení vstupu do obt...'!$C$127:$K$342</definedName>
    <definedName name="_xlnm.Print_Area" localSheetId="4">'04 - Řešení vstupu do obt...'!$C$4:$J$76,'04 - Řešení vstupu do obt...'!$C$82:$J$109,'04 - Řešení vstupu do obt...'!$C$115:$K$342</definedName>
    <definedName name="_xlnm.Print_Titles" localSheetId="4">'04 - Řešení vstupu do obt...'!$127:$127</definedName>
    <definedName name="_xlnm._FilterDatabase" localSheetId="5" hidden="1">'05 - Provizorní příjezdov...'!$C$121:$K$238</definedName>
    <definedName name="_xlnm.Print_Area" localSheetId="5">'05 - Provizorní příjezdov...'!$C$4:$J$76,'05 - Provizorní příjezdov...'!$C$82:$J$103,'05 - Provizorní příjezdov...'!$C$109:$K$238</definedName>
    <definedName name="_xlnm.Print_Titles" localSheetId="5">'05 - Provizorní příjezdov...'!$121:$121</definedName>
    <definedName name="_xlnm._FilterDatabase" localSheetId="6" hidden="1">'06 - VRV - Vedlejší rozpo...'!$C$116:$K$133</definedName>
    <definedName name="_xlnm.Print_Area" localSheetId="6">'06 - VRV - Vedlejší rozpo...'!$C$4:$J$76,'06 - VRV - Vedlejší rozpo...'!$C$82:$J$98,'06 - VRV - Vedlejší rozpo...'!$C$104:$K$133</definedName>
    <definedName name="_xlnm.Print_Titles" localSheetId="6">'06 - VRV - Vedlejší rozpo...'!$116:$116</definedName>
    <definedName name="_xlnm.Print_Area" localSheetId="7">'Seznam figur'!$C$4:$G$100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100"/>
  <c i="7" r="J35"/>
  <c i="1" r="AX100"/>
  <c i="7"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89"/>
  <c r="E7"/>
  <c r="E107"/>
  <c i="6" r="J37"/>
  <c r="J36"/>
  <c i="1" r="AY99"/>
  <c i="6" r="J35"/>
  <c i="1" r="AX99"/>
  <c i="6"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5" r="J37"/>
  <c r="J36"/>
  <c i="1" r="AY98"/>
  <c i="5" r="J35"/>
  <c i="1" r="AX98"/>
  <c i="5"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1"/>
  <c r="BH311"/>
  <c r="BG311"/>
  <c r="BF311"/>
  <c r="T311"/>
  <c r="R311"/>
  <c r="P311"/>
  <c r="BI308"/>
  <c r="BH308"/>
  <c r="BG308"/>
  <c r="BF308"/>
  <c r="T308"/>
  <c r="R308"/>
  <c r="P308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T282"/>
  <c r="R283"/>
  <c r="R282"/>
  <c r="P283"/>
  <c r="P282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T238"/>
  <c r="R239"/>
  <c r="R238"/>
  <c r="P239"/>
  <c r="P238"/>
  <c r="BI232"/>
  <c r="BH232"/>
  <c r="BG232"/>
  <c r="BF232"/>
  <c r="T232"/>
  <c r="R232"/>
  <c r="P232"/>
  <c r="BI229"/>
  <c r="BH229"/>
  <c r="BG229"/>
  <c r="BF229"/>
  <c r="T229"/>
  <c r="R229"/>
  <c r="P229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3"/>
  <c r="BH173"/>
  <c r="BG173"/>
  <c r="BF173"/>
  <c r="T173"/>
  <c r="R173"/>
  <c r="P173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85"/>
  <c i="4" r="J37"/>
  <c r="J36"/>
  <c i="1" r="AY97"/>
  <c i="4" r="J35"/>
  <c i="1" r="AX97"/>
  <c i="4" r="BI403"/>
  <c r="BH403"/>
  <c r="BG403"/>
  <c r="BF403"/>
  <c r="T403"/>
  <c r="R403"/>
  <c r="P403"/>
  <c r="BI395"/>
  <c r="BH395"/>
  <c r="BG395"/>
  <c r="BF395"/>
  <c r="T395"/>
  <c r="R395"/>
  <c r="P395"/>
  <c r="BI388"/>
  <c r="BH388"/>
  <c r="BG388"/>
  <c r="BF388"/>
  <c r="T388"/>
  <c r="R388"/>
  <c r="P388"/>
  <c r="BI383"/>
  <c r="BH383"/>
  <c r="BG383"/>
  <c r="BF383"/>
  <c r="T383"/>
  <c r="R383"/>
  <c r="P383"/>
  <c r="BI377"/>
  <c r="BH377"/>
  <c r="BG377"/>
  <c r="BF377"/>
  <c r="T377"/>
  <c r="R377"/>
  <c r="P377"/>
  <c r="BI371"/>
  <c r="BH371"/>
  <c r="BG371"/>
  <c r="BF371"/>
  <c r="T371"/>
  <c r="R371"/>
  <c r="P371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6"/>
  <c r="BH346"/>
  <c r="BG346"/>
  <c r="BF346"/>
  <c r="T346"/>
  <c r="T345"/>
  <c r="R346"/>
  <c r="R345"/>
  <c r="P346"/>
  <c r="P345"/>
  <c r="BI342"/>
  <c r="BH342"/>
  <c r="BG342"/>
  <c r="BF342"/>
  <c r="T342"/>
  <c r="R342"/>
  <c r="P342"/>
  <c r="BI338"/>
  <c r="BH338"/>
  <c r="BG338"/>
  <c r="BF338"/>
  <c r="T338"/>
  <c r="R338"/>
  <c r="P338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06"/>
  <c r="BH306"/>
  <c r="BG306"/>
  <c r="BF306"/>
  <c r="T306"/>
  <c r="T305"/>
  <c r="R306"/>
  <c r="R305"/>
  <c r="P306"/>
  <c r="P305"/>
  <c r="BI299"/>
  <c r="BH299"/>
  <c r="BG299"/>
  <c r="BF299"/>
  <c r="T299"/>
  <c r="R299"/>
  <c r="P299"/>
  <c r="BI294"/>
  <c r="BH294"/>
  <c r="BG294"/>
  <c r="BF294"/>
  <c r="T294"/>
  <c r="R294"/>
  <c r="P294"/>
  <c r="BI288"/>
  <c r="BH288"/>
  <c r="BG288"/>
  <c r="BF288"/>
  <c r="T288"/>
  <c r="R288"/>
  <c r="P288"/>
  <c r="BI281"/>
  <c r="BH281"/>
  <c r="BG281"/>
  <c r="BF281"/>
  <c r="T281"/>
  <c r="R281"/>
  <c r="P281"/>
  <c r="BI274"/>
  <c r="BH274"/>
  <c r="BG274"/>
  <c r="BF274"/>
  <c r="T274"/>
  <c r="R274"/>
  <c r="P274"/>
  <c r="BI269"/>
  <c r="BH269"/>
  <c r="BG269"/>
  <c r="BF269"/>
  <c r="T269"/>
  <c r="R269"/>
  <c r="P269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3" r="J37"/>
  <c r="J36"/>
  <c i="1" r="AY96"/>
  <c i="3" r="J35"/>
  <c i="1" r="AX96"/>
  <c i="3" r="BI149"/>
  <c r="BH149"/>
  <c r="BG149"/>
  <c r="BF149"/>
  <c r="T149"/>
  <c r="T148"/>
  <c r="R149"/>
  <c r="R148"/>
  <c r="R143"/>
  <c r="P149"/>
  <c r="P148"/>
  <c r="BI146"/>
  <c r="BH146"/>
  <c r="BG146"/>
  <c r="BF146"/>
  <c r="T146"/>
  <c r="R146"/>
  <c r="P146"/>
  <c r="BI144"/>
  <c r="BH144"/>
  <c r="BG144"/>
  <c r="BF144"/>
  <c r="T144"/>
  <c r="T143"/>
  <c r="R144"/>
  <c r="P144"/>
  <c r="P143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2" r="J37"/>
  <c r="J36"/>
  <c i="1" r="AY95"/>
  <c i="2" r="J35"/>
  <c i="1" r="AX95"/>
  <c i="2"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T136"/>
  <c r="R137"/>
  <c r="R136"/>
  <c r="R120"/>
  <c r="P137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21"/>
  <c r="BH121"/>
  <c r="BG121"/>
  <c r="BF121"/>
  <c r="T121"/>
  <c r="T120"/>
  <c r="R121"/>
  <c r="P121"/>
  <c r="P120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1" r="L90"/>
  <c r="AM90"/>
  <c r="AM89"/>
  <c r="L89"/>
  <c r="AM87"/>
  <c r="L87"/>
  <c r="L85"/>
  <c r="L84"/>
  <c i="2" r="F37"/>
  <c i="3" r="BK131"/>
  <c i="4" r="J176"/>
  <c r="J294"/>
  <c r="BK250"/>
  <c r="BK366"/>
  <c r="BK218"/>
  <c r="J274"/>
  <c r="J342"/>
  <c r="J207"/>
  <c r="J186"/>
  <c r="J259"/>
  <c r="J228"/>
  <c i="5" r="BK247"/>
  <c r="BK232"/>
  <c r="BK182"/>
  <c r="J211"/>
  <c r="J258"/>
  <c r="J162"/>
  <c r="BK267"/>
  <c i="6" r="BK213"/>
  <c r="J191"/>
  <c r="J184"/>
  <c r="J181"/>
  <c r="BK172"/>
  <c r="J161"/>
  <c r="BK153"/>
  <c r="BK125"/>
  <c r="BK149"/>
  <c r="J166"/>
  <c r="BK161"/>
  <c r="J145"/>
  <c r="BK131"/>
  <c i="7" r="BK131"/>
  <c i="2" r="J126"/>
  <c r="J128"/>
  <c r="BK137"/>
  <c i="3" r="J144"/>
  <c r="BK129"/>
  <c r="J129"/>
  <c r="BK124"/>
  <c i="4" r="J403"/>
  <c r="BK318"/>
  <c r="J165"/>
  <c r="BK322"/>
  <c r="BK320"/>
  <c r="BK351"/>
  <c r="J306"/>
  <c r="J360"/>
  <c r="BK129"/>
  <c r="J236"/>
  <c r="BK186"/>
  <c i="5" r="BK258"/>
  <c r="BK303"/>
  <c r="J188"/>
  <c r="J202"/>
  <c r="J311"/>
  <c r="BK188"/>
  <c r="J316"/>
  <c r="BK244"/>
  <c r="BK273"/>
  <c r="BK151"/>
  <c r="J218"/>
  <c r="BK325"/>
  <c r="J194"/>
  <c r="BK208"/>
  <c i="6" r="BK221"/>
  <c r="BK136"/>
  <c i="7" r="J123"/>
  <c r="BK121"/>
  <c i="2" r="J146"/>
  <c r="F35"/>
  <c i="4" r="BK395"/>
  <c r="J333"/>
  <c r="BK223"/>
  <c r="J253"/>
  <c r="BK388"/>
  <c r="BK281"/>
  <c r="BK168"/>
  <c r="J263"/>
  <c r="BK269"/>
  <c r="J318"/>
  <c r="J250"/>
  <c r="BK294"/>
  <c r="BK157"/>
  <c i="5" r="BK214"/>
  <c r="J266"/>
  <c r="BK131"/>
  <c i="6" r="J232"/>
  <c r="J140"/>
  <c i="7" r="J126"/>
  <c r="BK130"/>
  <c i="1" r="AS94"/>
  <c i="2" r="BK128"/>
  <c i="3" r="BK127"/>
  <c r="BK142"/>
  <c i="4" r="BK326"/>
  <c r="BK383"/>
  <c r="J239"/>
  <c r="J364"/>
  <c r="BK371"/>
  <c r="BK377"/>
  <c r="J354"/>
  <c i="5" r="J223"/>
  <c r="J279"/>
  <c r="BK275"/>
  <c r="J303"/>
  <c r="BK254"/>
  <c r="BK223"/>
  <c r="J229"/>
  <c r="J308"/>
  <c i="6" r="J235"/>
  <c r="J149"/>
  <c i="7" r="J125"/>
  <c r="BK120"/>
  <c i="2" r="BK145"/>
  <c r="J137"/>
  <c i="3" r="BK139"/>
  <c r="J124"/>
  <c r="J149"/>
  <c r="J127"/>
  <c i="4" r="BK259"/>
  <c r="BK247"/>
  <c r="J338"/>
  <c r="J195"/>
  <c r="J357"/>
  <c r="BK181"/>
  <c r="J314"/>
  <c r="BK213"/>
  <c r="BK327"/>
  <c r="BK360"/>
  <c r="BK201"/>
  <c r="BK299"/>
  <c r="J288"/>
  <c i="5" r="J267"/>
  <c r="BK218"/>
  <c r="J254"/>
  <c r="J232"/>
  <c r="J288"/>
  <c r="BK202"/>
  <c r="J239"/>
  <c r="BK335"/>
  <c r="BK256"/>
  <c r="BK162"/>
  <c r="J136"/>
  <c i="6" r="BK217"/>
  <c i="7" r="J128"/>
  <c r="BK119"/>
  <c r="BK126"/>
  <c i="2" r="J121"/>
  <c r="BK142"/>
  <c r="J132"/>
  <c r="F36"/>
  <c i="4" r="J154"/>
  <c r="BK207"/>
  <c r="BK228"/>
  <c r="BK314"/>
  <c r="J320"/>
  <c r="J159"/>
  <c r="BK140"/>
  <c r="J324"/>
  <c r="J134"/>
  <c r="J143"/>
  <c i="5" r="J142"/>
  <c r="J252"/>
  <c r="J205"/>
  <c r="J247"/>
  <c r="J270"/>
  <c r="BK331"/>
  <c r="J250"/>
  <c r="J145"/>
  <c r="J148"/>
  <c r="BK173"/>
  <c i="6" r="BK232"/>
  <c r="J217"/>
  <c i="7" r="J133"/>
  <c r="J131"/>
  <c i="2" r="J34"/>
  <c i="3" r="J139"/>
  <c i="4" r="J351"/>
  <c r="J388"/>
  <c r="J146"/>
  <c r="BK143"/>
  <c r="J140"/>
  <c r="J322"/>
  <c r="BK134"/>
  <c r="J269"/>
  <c r="BK165"/>
  <c r="BK154"/>
  <c i="5" r="BK264"/>
  <c r="J256"/>
  <c r="BK176"/>
  <c r="J173"/>
  <c r="BK159"/>
  <c r="BK136"/>
  <c r="J294"/>
  <c r="J264"/>
  <c r="J199"/>
  <c i="6" r="J213"/>
  <c r="BK209"/>
  <c r="J209"/>
  <c r="BK203"/>
  <c r="J203"/>
  <c r="BK197"/>
  <c r="J197"/>
  <c r="BK191"/>
  <c r="BK184"/>
  <c r="BK181"/>
  <c r="J176"/>
  <c r="BK166"/>
  <c r="J156"/>
  <c r="J131"/>
  <c r="BK176"/>
  <c r="J172"/>
  <c r="BK156"/>
  <c r="J153"/>
  <c r="BK145"/>
  <c i="7" r="J127"/>
  <c r="BK127"/>
  <c i="2" r="BK122"/>
  <c r="J145"/>
  <c r="BK146"/>
  <c i="3" r="J131"/>
  <c r="J136"/>
  <c r="BK133"/>
  <c i="4" r="BK316"/>
  <c r="BK342"/>
  <c r="BK159"/>
  <c r="BK172"/>
  <c r="J157"/>
  <c r="BK330"/>
  <c r="J281"/>
  <c r="J168"/>
  <c r="BK263"/>
  <c r="BK256"/>
  <c r="BK149"/>
  <c r="BK236"/>
  <c i="5" r="BK283"/>
  <c r="BK211"/>
  <c r="BK301"/>
  <c r="BK291"/>
  <c r="BK239"/>
  <c r="J301"/>
  <c r="J275"/>
  <c r="J291"/>
  <c r="BK339"/>
  <c r="BK270"/>
  <c r="BK199"/>
  <c r="J131"/>
  <c i="6" r="BK225"/>
  <c r="J136"/>
  <c i="7" r="J120"/>
  <c r="J121"/>
  <c r="BK128"/>
  <c i="2" r="BK130"/>
  <c r="F34"/>
  <c i="3" r="BK144"/>
  <c i="4" r="J201"/>
  <c r="J299"/>
  <c r="J383"/>
  <c r="J149"/>
  <c r="BK364"/>
  <c r="J371"/>
  <c r="BK324"/>
  <c r="BK195"/>
  <c r="J346"/>
  <c r="BK244"/>
  <c r="J330"/>
  <c r="BK354"/>
  <c r="J218"/>
  <c r="BK274"/>
  <c r="BK146"/>
  <c i="5" r="BK250"/>
  <c r="BK311"/>
  <c r="J176"/>
  <c r="J214"/>
  <c r="BK148"/>
  <c r="BK252"/>
  <c r="BK266"/>
  <c r="J191"/>
  <c r="J260"/>
  <c r="BK205"/>
  <c i="6" r="J229"/>
  <c r="BK140"/>
  <c i="7" r="J130"/>
  <c r="BK129"/>
  <c i="4" r="BK189"/>
  <c r="J213"/>
  <c r="J172"/>
  <c r="BK234"/>
  <c r="J256"/>
  <c r="J181"/>
  <c i="5" r="BK320"/>
  <c r="BK145"/>
  <c r="BK156"/>
  <c r="J182"/>
  <c r="BK288"/>
  <c r="BK297"/>
  <c r="J325"/>
  <c r="J331"/>
  <c r="BK294"/>
  <c i="6" r="BK235"/>
  <c r="J221"/>
  <c i="7" r="BK123"/>
  <c r="BK133"/>
  <c r="J122"/>
  <c i="2" r="BK126"/>
  <c r="J142"/>
  <c r="BK132"/>
  <c i="3" r="J133"/>
  <c r="BK149"/>
  <c r="BK136"/>
  <c i="4" r="BK403"/>
  <c r="J377"/>
  <c r="BK346"/>
  <c r="J395"/>
  <c r="BK333"/>
  <c r="J366"/>
  <c r="BK357"/>
  <c r="J244"/>
  <c r="BK338"/>
  <c r="BK288"/>
  <c r="BK176"/>
  <c r="J247"/>
  <c i="5" r="BK191"/>
  <c r="BK260"/>
  <c r="J320"/>
  <c r="BK229"/>
  <c r="J151"/>
  <c r="J339"/>
  <c r="J335"/>
  <c r="BK279"/>
  <c r="J244"/>
  <c r="BK194"/>
  <c i="6" r="J225"/>
  <c i="7" r="J119"/>
  <c r="BK122"/>
  <c i="2" r="J122"/>
  <c r="BK121"/>
  <c r="J130"/>
  <c i="3" r="J146"/>
  <c r="J142"/>
  <c r="BK146"/>
  <c i="4" r="J189"/>
  <c r="J234"/>
  <c r="J129"/>
  <c r="BK306"/>
  <c r="J327"/>
  <c r="BK239"/>
  <c r="BK253"/>
  <c r="J316"/>
  <c r="J326"/>
  <c r="J223"/>
  <c i="5" r="J262"/>
  <c r="BK262"/>
  <c r="BK316"/>
  <c r="J297"/>
  <c r="J208"/>
  <c r="J283"/>
  <c r="BK308"/>
  <c r="BK142"/>
  <c r="J159"/>
  <c r="J273"/>
  <c r="J156"/>
  <c i="6" r="BK229"/>
  <c r="J125"/>
  <c i="7" r="BK125"/>
  <c r="J129"/>
  <c i="4" l="1" r="T313"/>
  <c r="BK363"/>
  <c r="J363"/>
  <c r="J104"/>
  <c i="5" r="BK243"/>
  <c r="J243"/>
  <c r="J101"/>
  <c r="BK307"/>
  <c r="BK306"/>
  <c r="J306"/>
  <c r="J105"/>
  <c i="6" r="T190"/>
  <c i="2" r="P141"/>
  <c r="P119"/>
  <c i="1" r="AU95"/>
  <c i="4" r="BK128"/>
  <c r="J128"/>
  <c r="J98"/>
  <c i="5" r="R243"/>
  <c i="3" r="R135"/>
  <c r="R123"/>
  <c r="R122"/>
  <c r="R121"/>
  <c i="4" r="T262"/>
  <c r="BK350"/>
  <c r="J350"/>
  <c r="J103"/>
  <c r="R363"/>
  <c i="5" r="R217"/>
  <c r="BK287"/>
  <c r="J287"/>
  <c r="J103"/>
  <c r="P300"/>
  <c r="R334"/>
  <c r="R333"/>
  <c i="6" r="P124"/>
  <c r="BK190"/>
  <c r="J190"/>
  <c r="J100"/>
  <c r="R228"/>
  <c i="4" r="R262"/>
  <c r="R350"/>
  <c i="5" r="BK130"/>
  <c r="J130"/>
  <c r="J98"/>
  <c r="T217"/>
  <c r="P287"/>
  <c r="R300"/>
  <c i="6" r="R160"/>
  <c r="T228"/>
  <c i="2" r="R141"/>
  <c r="R119"/>
  <c i="4" r="P128"/>
  <c r="BK370"/>
  <c r="BK369"/>
  <c r="J369"/>
  <c r="J105"/>
  <c i="5" r="BK217"/>
  <c r="J217"/>
  <c r="J99"/>
  <c r="P334"/>
  <c r="P333"/>
  <c i="6" r="BK208"/>
  <c r="J208"/>
  <c r="J101"/>
  <c i="3" r="BK135"/>
  <c r="J135"/>
  <c r="J99"/>
  <c i="4" r="P313"/>
  <c r="T350"/>
  <c i="5" r="T243"/>
  <c r="BK300"/>
  <c r="J300"/>
  <c r="J104"/>
  <c r="BK334"/>
  <c r="J334"/>
  <c r="J108"/>
  <c i="6" r="T124"/>
  <c r="T208"/>
  <c i="2" r="BK141"/>
  <c r="J141"/>
  <c r="J99"/>
  <c i="3" r="P135"/>
  <c r="P123"/>
  <c r="P122"/>
  <c r="P121"/>
  <c i="1" r="AU96"/>
  <c i="4" r="BK313"/>
  <c r="J313"/>
  <c r="J101"/>
  <c r="P350"/>
  <c r="T363"/>
  <c i="5" r="P130"/>
  <c r="R287"/>
  <c r="T300"/>
  <c i="6" r="T160"/>
  <c i="7" r="BK118"/>
  <c r="J118"/>
  <c r="J97"/>
  <c i="4" r="R313"/>
  <c r="R370"/>
  <c r="R369"/>
  <c i="5" r="R130"/>
  <c r="R129"/>
  <c r="R128"/>
  <c r="R307"/>
  <c r="R306"/>
  <c i="6" r="R124"/>
  <c r="R208"/>
  <c i="4" r="P262"/>
  <c i="5" r="T130"/>
  <c r="P307"/>
  <c r="P306"/>
  <c i="6" r="BK160"/>
  <c r="J160"/>
  <c r="J99"/>
  <c r="P208"/>
  <c i="7" r="P118"/>
  <c r="P117"/>
  <c i="1" r="AU100"/>
  <c i="2" r="T141"/>
  <c r="T119"/>
  <c i="4" r="T128"/>
  <c r="T127"/>
  <c r="T126"/>
  <c r="P370"/>
  <c r="P369"/>
  <c i="6" r="P190"/>
  <c i="7" r="T118"/>
  <c r="T117"/>
  <c i="4" r="BK262"/>
  <c r="J262"/>
  <c r="J99"/>
  <c r="P363"/>
  <c i="5" r="P217"/>
  <c r="T307"/>
  <c r="T306"/>
  <c i="6" r="BK124"/>
  <c r="J124"/>
  <c r="J98"/>
  <c r="R190"/>
  <c r="P228"/>
  <c i="7" r="R118"/>
  <c r="R117"/>
  <c i="3" r="T135"/>
  <c r="T123"/>
  <c r="T122"/>
  <c r="T121"/>
  <c i="4" r="R128"/>
  <c r="R127"/>
  <c r="R126"/>
  <c r="T370"/>
  <c r="T369"/>
  <c i="5" r="P243"/>
  <c r="T287"/>
  <c r="T334"/>
  <c r="T333"/>
  <c i="6" r="P160"/>
  <c r="BK228"/>
  <c r="J228"/>
  <c r="J102"/>
  <c i="3" r="BK148"/>
  <c r="J148"/>
  <c r="J101"/>
  <c i="5" r="BK238"/>
  <c r="J238"/>
  <c r="J100"/>
  <c i="2" r="BK120"/>
  <c r="J120"/>
  <c r="J97"/>
  <c i="3" r="BK143"/>
  <c r="J143"/>
  <c r="J100"/>
  <c i="5" r="BK282"/>
  <c r="J282"/>
  <c r="J102"/>
  <c i="2" r="BK136"/>
  <c r="J136"/>
  <c r="J98"/>
  <c i="4" r="BK345"/>
  <c r="J345"/>
  <c r="J102"/>
  <c r="BK305"/>
  <c r="J305"/>
  <c r="J100"/>
  <c i="7" r="F92"/>
  <c i="6" r="BK123"/>
  <c r="J123"/>
  <c r="J97"/>
  <c i="7" r="J111"/>
  <c r="BE119"/>
  <c r="BE127"/>
  <c r="E85"/>
  <c r="BE120"/>
  <c r="BE126"/>
  <c r="BE122"/>
  <c r="BE131"/>
  <c r="BE123"/>
  <c r="BE130"/>
  <c r="BE121"/>
  <c r="BE133"/>
  <c r="BE128"/>
  <c r="BE129"/>
  <c r="BE125"/>
  <c i="5" r="J307"/>
  <c r="J106"/>
  <c i="6" r="E85"/>
  <c r="BE125"/>
  <c r="J89"/>
  <c r="BE136"/>
  <c i="5" r="BK333"/>
  <c r="J333"/>
  <c r="J107"/>
  <c i="6" r="BE131"/>
  <c r="BE140"/>
  <c r="BE153"/>
  <c r="BE156"/>
  <c r="F119"/>
  <c r="BE161"/>
  <c i="5" r="BK129"/>
  <c r="J129"/>
  <c r="J97"/>
  <c i="6" r="BE172"/>
  <c r="BE145"/>
  <c r="BE149"/>
  <c r="BE166"/>
  <c r="BE176"/>
  <c r="BE181"/>
  <c r="BE184"/>
  <c r="BE191"/>
  <c r="BE197"/>
  <c r="BE203"/>
  <c r="BE209"/>
  <c r="BE213"/>
  <c r="BE217"/>
  <c r="BE221"/>
  <c r="BE225"/>
  <c r="BE229"/>
  <c r="BE232"/>
  <c r="BE235"/>
  <c i="4" r="J370"/>
  <c r="J106"/>
  <c i="5" r="E118"/>
  <c r="BE159"/>
  <c r="BE214"/>
  <c r="BE232"/>
  <c r="BE260"/>
  <c r="BE273"/>
  <c r="BE142"/>
  <c r="BE247"/>
  <c r="BE254"/>
  <c r="BE256"/>
  <c r="BE335"/>
  <c r="J89"/>
  <c r="BE182"/>
  <c r="BE191"/>
  <c r="BE205"/>
  <c r="BE252"/>
  <c r="BE301"/>
  <c r="BE316"/>
  <c r="BE325"/>
  <c r="BE162"/>
  <c r="BE211"/>
  <c r="BE262"/>
  <c r="BE266"/>
  <c r="BE320"/>
  <c r="BE156"/>
  <c r="BE239"/>
  <c r="BE311"/>
  <c r="BE331"/>
  <c r="BE339"/>
  <c r="F125"/>
  <c r="BE136"/>
  <c r="BE145"/>
  <c r="BE173"/>
  <c r="BE258"/>
  <c r="BE291"/>
  <c r="BE176"/>
  <c r="BE199"/>
  <c r="BE218"/>
  <c r="BE244"/>
  <c r="BE288"/>
  <c i="4" r="BK127"/>
  <c r="BK126"/>
  <c r="J126"/>
  <c r="J96"/>
  <c i="5" r="BE151"/>
  <c r="BE250"/>
  <c r="BE275"/>
  <c r="BE297"/>
  <c r="BE264"/>
  <c r="BE188"/>
  <c r="BE229"/>
  <c r="BE283"/>
  <c r="BE303"/>
  <c r="BE148"/>
  <c r="BE194"/>
  <c r="BE267"/>
  <c r="BE294"/>
  <c r="BE131"/>
  <c r="BE202"/>
  <c r="BE208"/>
  <c r="BE223"/>
  <c r="BE270"/>
  <c r="BE279"/>
  <c r="BE308"/>
  <c i="4" r="BE256"/>
  <c r="J89"/>
  <c r="BE165"/>
  <c r="BE207"/>
  <c r="BE218"/>
  <c r="BE306"/>
  <c r="BE333"/>
  <c r="BE314"/>
  <c r="BE318"/>
  <c r="BE327"/>
  <c r="BE330"/>
  <c r="BE338"/>
  <c r="BE189"/>
  <c r="BE213"/>
  <c r="BE234"/>
  <c r="BE250"/>
  <c r="BE281"/>
  <c r="BE324"/>
  <c r="BE157"/>
  <c r="BE181"/>
  <c r="BE223"/>
  <c r="BE259"/>
  <c r="BE294"/>
  <c r="BE299"/>
  <c r="E85"/>
  <c r="F92"/>
  <c r="BE146"/>
  <c r="BE247"/>
  <c r="BE316"/>
  <c r="BE346"/>
  <c r="BE176"/>
  <c r="BE186"/>
  <c r="BE195"/>
  <c r="BE201"/>
  <c r="BE357"/>
  <c r="BE143"/>
  <c r="BE149"/>
  <c r="BE172"/>
  <c r="BE236"/>
  <c r="BE253"/>
  <c r="BE322"/>
  <c r="BE342"/>
  <c r="BE354"/>
  <c r="BE154"/>
  <c r="BE326"/>
  <c r="BE388"/>
  <c r="BE129"/>
  <c r="BE168"/>
  <c r="BE244"/>
  <c r="BE263"/>
  <c r="BE269"/>
  <c r="BE274"/>
  <c r="BE351"/>
  <c r="BE366"/>
  <c r="BE134"/>
  <c r="BE140"/>
  <c r="BE159"/>
  <c r="BE228"/>
  <c r="BE239"/>
  <c r="BE288"/>
  <c r="BE320"/>
  <c r="BE360"/>
  <c r="BE364"/>
  <c r="BE371"/>
  <c r="BE377"/>
  <c r="BE383"/>
  <c r="BE395"/>
  <c r="BE403"/>
  <c i="3" r="E85"/>
  <c i="2" r="BK119"/>
  <c r="J119"/>
  <c r="J96"/>
  <c i="3" r="BE124"/>
  <c r="BE136"/>
  <c r="BE139"/>
  <c r="F92"/>
  <c r="BE142"/>
  <c r="BE144"/>
  <c r="BE149"/>
  <c r="J115"/>
  <c r="BE129"/>
  <c r="BE131"/>
  <c r="BE133"/>
  <c r="BE146"/>
  <c r="BE127"/>
  <c i="2" r="BE122"/>
  <c i="1" r="AW95"/>
  <c i="2" r="BE126"/>
  <c r="BE128"/>
  <c r="BE137"/>
  <c i="1" r="BC95"/>
  <c r="BA95"/>
  <c i="2" r="F92"/>
  <c r="J113"/>
  <c r="BE121"/>
  <c r="BE142"/>
  <c r="BE145"/>
  <c i="1" r="BB95"/>
  <c i="2" r="BE130"/>
  <c r="BE132"/>
  <c r="BE146"/>
  <c r="E85"/>
  <c i="1" r="BD95"/>
  <c i="3" r="F34"/>
  <c i="1" r="BA96"/>
  <c i="5" r="F37"/>
  <c i="1" r="BD98"/>
  <c i="6" r="F37"/>
  <c i="1" r="BD99"/>
  <c i="6" r="F36"/>
  <c i="1" r="BC99"/>
  <c i="3" r="F35"/>
  <c i="1" r="BB96"/>
  <c i="5" r="J34"/>
  <c i="1" r="AW98"/>
  <c i="6" r="J34"/>
  <c i="1" r="AW99"/>
  <c i="7" r="J34"/>
  <c i="1" r="AW100"/>
  <c i="7" r="F37"/>
  <c i="1" r="BD100"/>
  <c i="4" r="F34"/>
  <c i="1" r="BA97"/>
  <c i="4" r="F35"/>
  <c i="1" r="BB97"/>
  <c i="3" r="F36"/>
  <c i="1" r="BC96"/>
  <c i="5" r="F36"/>
  <c i="1" r="BC98"/>
  <c i="6" r="F34"/>
  <c i="1" r="BA99"/>
  <c i="7" r="F34"/>
  <c i="1" r="BA100"/>
  <c i="7" r="F35"/>
  <c i="1" r="BB100"/>
  <c i="4" r="F36"/>
  <c i="1" r="BC97"/>
  <c i="7" r="F36"/>
  <c i="1" r="BC100"/>
  <c i="4" r="J34"/>
  <c i="1" r="AW97"/>
  <c i="3" r="F37"/>
  <c i="1" r="BD96"/>
  <c i="5" r="F34"/>
  <c i="1" r="BA98"/>
  <c i="5" r="F35"/>
  <c i="1" r="BB98"/>
  <c i="6" r="F35"/>
  <c i="1" r="BB99"/>
  <c i="3" r="J34"/>
  <c i="1" r="AW96"/>
  <c i="4" r="F37"/>
  <c i="1" r="BD97"/>
  <c i="5" l="1" r="T129"/>
  <c r="T128"/>
  <c i="4" r="P127"/>
  <c r="P126"/>
  <c i="1" r="AU97"/>
  <c i="6" r="R123"/>
  <c r="R122"/>
  <c i="5" r="P129"/>
  <c r="P128"/>
  <c i="1" r="AU98"/>
  <c i="6" r="P123"/>
  <c r="P122"/>
  <c i="1" r="AU99"/>
  <c i="6" r="T123"/>
  <c r="T122"/>
  <c i="3" r="BK123"/>
  <c r="J123"/>
  <c r="J98"/>
  <c i="7" r="BK117"/>
  <c r="J117"/>
  <c i="6" r="BK122"/>
  <c r="J122"/>
  <c r="J96"/>
  <c i="5" r="BK128"/>
  <c r="J128"/>
  <c r="J96"/>
  <c i="4" r="J127"/>
  <c r="J97"/>
  <c r="F33"/>
  <c i="1" r="AZ97"/>
  <c i="2" r="J30"/>
  <c i="1" r="AG95"/>
  <c i="3" r="J33"/>
  <c i="1" r="AV96"/>
  <c r="AT96"/>
  <c i="6" r="F33"/>
  <c i="1" r="AZ99"/>
  <c i="2" r="F33"/>
  <c i="1" r="AZ95"/>
  <c i="6" r="J33"/>
  <c i="1" r="AV99"/>
  <c r="AT99"/>
  <c i="7" r="J30"/>
  <c i="1" r="AG100"/>
  <c i="3" r="F33"/>
  <c i="1" r="AZ96"/>
  <c i="7" r="F33"/>
  <c i="1" r="AZ100"/>
  <c i="2" r="J33"/>
  <c i="1" r="AV95"/>
  <c r="AT95"/>
  <c i="7" r="J33"/>
  <c i="1" r="AV100"/>
  <c r="AT100"/>
  <c r="AN100"/>
  <c r="BB94"/>
  <c r="W31"/>
  <c i="4" r="J30"/>
  <c i="1" r="AG97"/>
  <c i="5" r="F33"/>
  <c i="1" r="AZ98"/>
  <c i="4" r="J33"/>
  <c i="1" r="AV97"/>
  <c r="AT97"/>
  <c i="5" r="J33"/>
  <c i="1" r="AV98"/>
  <c r="AT98"/>
  <c r="BD94"/>
  <c r="W33"/>
  <c r="BA94"/>
  <c r="W30"/>
  <c r="BC94"/>
  <c r="W32"/>
  <c i="7" l="1" r="J96"/>
  <c i="3" r="BK122"/>
  <c r="BK121"/>
  <c r="J121"/>
  <c r="J96"/>
  <c i="7" r="J39"/>
  <c i="1" r="AN97"/>
  <c i="4" r="J39"/>
  <c i="1" r="AN95"/>
  <c i="2" r="J39"/>
  <c i="1" r="AU94"/>
  <c i="6" r="J30"/>
  <c i="1" r="AG99"/>
  <c r="AN99"/>
  <c r="AX94"/>
  <c r="AW94"/>
  <c r="AK30"/>
  <c i="5" r="J30"/>
  <c i="1" r="AG98"/>
  <c r="AN98"/>
  <c r="AY94"/>
  <c r="AZ94"/>
  <c r="W29"/>
  <c i="3" l="1" r="J122"/>
  <c r="J97"/>
  <c i="6" r="J39"/>
  <c i="5" r="J39"/>
  <c i="3" r="J30"/>
  <c i="1" r="AG96"/>
  <c r="AN96"/>
  <c r="AV94"/>
  <c r="AK29"/>
  <c i="3" l="1" r="J39"/>
  <c i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<sst xmlns="http://schemas.openxmlformats.org/spreadsheetml/2006/main">
  <si>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</si>
  <si>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</si>
  <si>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</si>
  <si>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</si>
  <si>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</si>
  <si>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{ee61643f-6d4d-4aec-a458-b80a81d80e01}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</si>
  <si>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</si>
  <si>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</si>
  <si>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</si>
  <si>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</si>
  <si>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</si>
  <si>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</si>
  <si>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</si>
  <si>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</si>
  <si>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2020-002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</si>
  <si>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</si>
  <si>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</si>
  <si>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PI 16010 Oprava vnitřního povrchu potrubí obtoku vodojemu 1 a 2</t>
  </si>
  <si>
    <t>KSO:</t>
  </si>
  <si>
    <t>CC-CZ:</t>
  </si>
  <si>
    <t>Místo:</t>
  </si>
  <si>
    <t>Vestec</t>
  </si>
  <si>
    <t>Datum:</t>
  </si>
  <si>
    <t>7. 3. 2024</t>
  </si>
  <si>
    <t>Zadavatel:</t>
  </si>
  <si>
    <t>IČ:</t>
  </si>
  <si>
    <t>VODA Želivka, a.s.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</si>
  <si>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</si>
  <si>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</si>
  <si>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</si>
  <si>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</si>
  <si>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</si>
  <si>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</si>
  <si>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</si>
  <si>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Vodohospodářský rozvoj a výstavba, a.s.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</si>
  <si>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</si>
  <si>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</si>
  <si>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</si>
  <si>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</si>
  <si>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</si>
  <si>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</si>
  <si>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</si>
  <si>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</si>
  <si>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</si>
  <si>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</si>
  <si>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</si>
  <si>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</si>
  <si>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</si>
  <si>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</si>
  <si>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</si>
  <si>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</si>
  <si>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</si>
  <si>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</si>
  <si>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</si>
  <si>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</si>
  <si>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</si>
  <si>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</si>
  <si>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</si>
  <si>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</si>
  <si>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</si>
  <si>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</si>
  <si>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</si>
  <si>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</si>
  <si>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</si>
  <si>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</si>
  <si>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</si>
  <si>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</si>
  <si>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</si>
  <si>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</si>
  <si>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</si>
  <si>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</si>
  <si>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</si>
  <si>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</si>
  <si>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</si>
  <si>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</si>
  <si>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</si>
  <si>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</si>
  <si>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</si>
  <si>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</si>
  <si>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</si>
  <si>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</si>
  <si>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</si>
  <si>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Obtok DN1000</t>
  </si>
  <si>
    <t>STA</t>
  </si>
  <si>
    <t>1</t>
  </si>
  <si>
    <t>{92d72391-3c4c-46d8-a52a-529aaa5049c1}</t>
  </si>
  <si>
    <t>2</t>
  </si>
  <si>
    <t>02</t>
  </si>
  <si>
    <t>Obtok DN1600</t>
  </si>
  <si>
    <t>{f94c7b40-35d3-43d5-8c0f-dd14464c09ac}</t>
  </si>
  <si>
    <t>03</t>
  </si>
  <si>
    <t>Řešení vstupu do obtoků - jáma č.3, č.5 a č.6</t>
  </si>
  <si>
    <t>{b9084dbf-abf2-4c8b-b6dc-85ea77edaacf}</t>
  </si>
  <si>
    <t>04</t>
  </si>
  <si>
    <t>Řešení vstupu do obtoků - jáma č.1, č.2, č.4, č.7, č.8, č.9 a č.10</t>
  </si>
  <si>
    <t>{df001427-ccac-4acc-99ff-1dd54845e9e6}</t>
  </si>
  <si>
    <t>05</t>
  </si>
  <si>
    <t>Provizorní příjezdová panelová komunikace a zpevněné manipulační plochy</t>
  </si>
  <si>
    <t>{8373bb77-801f-40d1-8792-0b3e521404c8}</t>
  </si>
  <si>
    <t>06</t>
  </si>
  <si>
    <t>VRV - Vedlejší rozpočtové náklady</t>
  </si>
  <si>
    <t>{758f52af-e8aa-42f9-b578-4eaca03cdd17}</t>
  </si>
  <si>
    <t>KRYCÍ LIST SOUPISU PRACÍ</t>
  </si>
  <si>
    <t>Objekt:</t>
  </si>
  <si>
    <t>01 - Obtok DN1000</t>
  </si>
  <si>
    <t>Vestec u Prahy, Zdiměřice u Prahy</t>
  </si>
  <si>
    <t>47 11 69 01</t>
  </si>
  <si>
    <t>Vodohospodářský rozvoj a výstavba a.s.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</si>
  <si>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Jednotlivé položky armatur a tvarovek zahrnují těsnění, podložky, šrouby, matice, odmaštění, revizi a opravu poškozených ochranných nátěrů.  Nedílnou součástí výkazu výměr jsou technické podmínky a požadavky, které jsou součástí textové a výkresové části PD. Všechny navrhované materiály a výrobky musí být v souladu se standardy budoucího provozovatele vodovodního systému a musí být odsouhlaseny provozovatelem před oceňováním rozpočtu. </t>
  </si>
  <si>
    <t>REKAPITULACE ČLENĚNÍ SOUPISU PRACÍ</t>
  </si>
  <si>
    <t>Kód dílu - Popis</t>
  </si>
  <si>
    <t>Cena celkem [CZK]</t>
  </si>
  <si>
    <t>Náklady ze soupisu prací</t>
  </si>
  <si>
    <t>-1</t>
  </si>
  <si>
    <t>789 - Povrchové úpravy ocelových konstrukcí a technologických zařízení</t>
  </si>
  <si>
    <t xml:space="preserve">    8 - Trubní vedení</t>
  </si>
  <si>
    <t>HSV - Práce a dodávky HSV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</si>
  <si>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</si>
  <si>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</si>
  <si>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</si>
  <si>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</si>
  <si>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</si>
  <si>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</si>
  <si>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</si>
  <si>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</si>
  <si>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</si>
  <si>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</si>
  <si>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</si>
  <si>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</si>
  <si>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</si>
  <si>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789</t>
  </si>
  <si>
    <t>Povrchové úpravy ocelových konstrukcí a technologických zařízení</t>
  </si>
  <si>
    <t>ROZPOCET</t>
  </si>
  <si>
    <t>9</t>
  </si>
  <si>
    <t>K</t>
  </si>
  <si>
    <t>7894212R02</t>
  </si>
  <si>
    <t>Diagnostika potrubí před realizací</t>
  </si>
  <si>
    <t>kpl</t>
  </si>
  <si>
    <t>16</t>
  </si>
  <si>
    <t>1985135888</t>
  </si>
  <si>
    <t>7891211R73</t>
  </si>
  <si>
    <t xml:space="preserve">Robotizované úpravy povrchů pod nátěry ocelových konstrukcí  třídy I odstranění rzi a nečistot vysokotlakým stříkáním vodou stupeň přípravy Wa 2, stupeň zrezivění D, výkon zařízení min. 2 000 barů</t>
  </si>
  <si>
    <t>m2</t>
  </si>
  <si>
    <t>282706091</t>
  </si>
  <si>
    <t>VV</t>
  </si>
  <si>
    <t>potrubí DN1000</t>
  </si>
  <si>
    <t>1837 + 40 "plocha potrubí v zemi + plocha potrubí v objektech</t>
  </si>
  <si>
    <t>Součet</t>
  </si>
  <si>
    <t>4</t>
  </si>
  <si>
    <t>789121211R</t>
  </si>
  <si>
    <t>Úpravy povrchů pod nátěry ocelových konstrukcí robotizovaná-_x000d_
- odstranění olejů a mastnot tlakovou vodou o teplotě min. 50°C s přídavkem detergentu horkovodním vysokotlakým agregátem min. 200 bar s předehřevem,_x000d_
- dekontaminace demineralizovnou vodou s přídavkem přípravku pro vázaní solí</t>
  </si>
  <si>
    <t>-171793772</t>
  </si>
  <si>
    <t>3</t>
  </si>
  <si>
    <t>7892211R41</t>
  </si>
  <si>
    <t xml:space="preserve">Provedení robotizovaného otryskání povrchů ocelových konstrukcí suché abrazivní tryskání na stupeň  D, Sa 2 1/2_x000d_
Otryskání včetně materiálu, použití ostrohranného dvousložkového abraziva s možností recyklace, včetně mobilní filtrační jednotky pro záchyt pevných částic při výměně vzduchu v potrubí.</t>
  </si>
  <si>
    <t>1258736366</t>
  </si>
  <si>
    <t>7893212R11</t>
  </si>
  <si>
    <t>Robotizovaná aplikace nátěrového filmu o celkové tloušťce 3 000 µm včetně materiálu</t>
  </si>
  <si>
    <t>1089696924</t>
  </si>
  <si>
    <t>11</t>
  </si>
  <si>
    <t>7893215R10</t>
  </si>
  <si>
    <t>-27918369</t>
  </si>
  <si>
    <t>1 "Odbočka VDJ 1 odtok</t>
  </si>
  <si>
    <t>1 "Odbočka odkalení VDJ2</t>
  </si>
  <si>
    <t>8</t>
  </si>
  <si>
    <t>Trubní vedení</t>
  </si>
  <si>
    <t>10</t>
  </si>
  <si>
    <t>892493122</t>
  </si>
  <si>
    <t>Proplach a dezinfekce vodovodního potrubí DN 1000</t>
  </si>
  <si>
    <t>m</t>
  </si>
  <si>
    <t>CS ÚRS 2024 01</t>
  </si>
  <si>
    <t>-1512983627</t>
  </si>
  <si>
    <t>Online PSC</t>
  </si>
  <si>
    <t>https://podminky.urs.cz/item/CS_URS_2024_01/892493122</t>
  </si>
  <si>
    <t>74+226+285</t>
  </si>
  <si>
    <t>HSV</t>
  </si>
  <si>
    <t>Práce a dodávky HSV</t>
  </si>
  <si>
    <t>5</t>
  </si>
  <si>
    <t>090001R</t>
  </si>
  <si>
    <t>Úprava vstupního vzduchu zahrnující:
_x000d_
- mobilní kompresorové jednotky a generátory_x000d_
- vzdušník stlačeného vzduchu_x000d_
- zařízení pro zbavení zbytkové vlhkosti stlačeného vzduchu_x000d_
A další zařízení potřebná k úpravě vstupního vzduchu dle potřeb zhotovitele stavby. 
Cena zahrnuje spotřebu elektrické energie za použití mobilního zařízení a paliva</t>
  </si>
  <si>
    <t>měs</t>
  </si>
  <si>
    <t>1024</t>
  </si>
  <si>
    <t>-1093474642</t>
  </si>
  <si>
    <t>5"doba realizace obtoků"</t>
  </si>
  <si>
    <t>6</t>
  </si>
  <si>
    <t>09501R01</t>
  </si>
  <si>
    <t>Enkapsulace vstupu potrubí do vodojemu (ochrana turbín před znečištěním uniklým z opravovaného potrubí)</t>
  </si>
  <si>
    <t>-57350776</t>
  </si>
  <si>
    <t>7</t>
  </si>
  <si>
    <t>767991911R_01</t>
  </si>
  <si>
    <t>Oprava praskliny laminací 3,5 mm, délka 2,5 m</t>
  </si>
  <si>
    <t>-1169066935</t>
  </si>
  <si>
    <t>02 - Obtok DN1600</t>
  </si>
  <si>
    <t>PSV - Práce a dodávky PSV</t>
  </si>
  <si>
    <t xml:space="preserve">    789 - Povrchové úpravy ocelových konstrukcí a technologických zařízení</t>
  </si>
  <si>
    <t xml:space="preserve">      HSV - Práce a dodávky HSV</t>
  </si>
  <si>
    <t xml:space="preserve">      783 - Dokončovací práce - nátěry</t>
  </si>
  <si>
    <t xml:space="preserve">        8 - Trubní vedení</t>
  </si>
  <si>
    <t>PSV</t>
  </si>
  <si>
    <t>Práce a dodávky PSV</t>
  </si>
  <si>
    <t xml:space="preserve">Úpravy povrchů pod nátěry ocelových konstrukcí  třídy I odstranění rzi a nečistot vysokotlakým stříkáním vodou stupeň přípravy Wa 2, stupeň zrezivění D, výkon zařízení min. 2 000 barů</t>
  </si>
  <si>
    <t>-1524540563</t>
  </si>
  <si>
    <t>397 + 60 "plocha potrubí v zemi + plocha potrubí v objektu</t>
  </si>
  <si>
    <t>Úpravy povrchů pod nátěry ocelových konstrukcí - 
- odstranění olejů a mastnot tlakovou vodou o teplotě min. 50°C s přídavkem detergentu horkovodním vysokotlakým agregátem min. 200 bar s předehřevem,
- dekontaminace demineralizovnou vodou s přídavkem přípravku pro vázaní solí</t>
  </si>
  <si>
    <t>938355466</t>
  </si>
  <si>
    <t>7892211R11</t>
  </si>
  <si>
    <t>Provedení otryskání povrchů ocelových konstrukcí suché abrazivní tryskání na min. stupeň zrezivnění D Sa 2.
Otryskání včetně materiálu, použití ostrohranného kovového abraziva s možností recyklace, včetně mobilní filtrační jednotky pro záchyt pevných částic při výměně vzduchu v potrubí.</t>
  </si>
  <si>
    <t>2088938578</t>
  </si>
  <si>
    <t xml:space="preserve">Provedení otryskání povrchů ocelových konstrukcí suché abrazivní tryskání na stupeň  D, Sa 3
Otryskání včetně materiálu, použití ostrohranného kovového abraziva s možností recyklace, včetně mobilní filtrační jednotky pro záchyt pevných částic při výměně vzduchu v potrubí.</t>
  </si>
  <si>
    <t>-1490096310</t>
  </si>
  <si>
    <t>Aplikace nátěrového filmu o celkové tloušťce 1 200 µm včetně materiálu</t>
  </si>
  <si>
    <t>-506441680</t>
  </si>
  <si>
    <t>Úprava vstupního vzduchu zahrnující:
_x000d_
- mobilní kompresorové jednotky a generátory_x000d_
- vzdušník stlačeného vzduchu_x000d_
- zařízení pro zbavení zbytkové vlhkosti stlačeného vzduchu_x000d_
A další zařízení potřebná k úpravě vstupního vzduchu dle potřeb zhotovitele stavby
. Cena zahrnuje spotřebu elektrické energie za použití mobilního zařízení a paliva</t>
  </si>
  <si>
    <t>1351800703</t>
  </si>
  <si>
    <t>767_R01</t>
  </si>
  <si>
    <t>Vyvařování poruch potrubí ve stísněných prostorách</t>
  </si>
  <si>
    <t>hod</t>
  </si>
  <si>
    <t>-2038621134</t>
  </si>
  <si>
    <t>(8*5)*2</t>
  </si>
  <si>
    <t>767991911R</t>
  </si>
  <si>
    <t>Zesílení nástřikového systému v místech vad a svarů laminací se sklovláknitou výztuhou min. 600 g/m2 v šíři 15 cm. Vyztužení laminací součástí systémového řešení.</t>
  </si>
  <si>
    <t>1132124418</t>
  </si>
  <si>
    <t>783</t>
  </si>
  <si>
    <t>Dokončovací práce - nátěry</t>
  </si>
  <si>
    <t>7833521R01</t>
  </si>
  <si>
    <t>Tmelení zámečnických konstrukcí. Správková hmota pro tmelení součástí systémového řešení ochranného nátěrového filmu. Včetně přípravných prací - rozbroušení a příprava vad pro následné tmelení.</t>
  </si>
  <si>
    <t>-248305928</t>
  </si>
  <si>
    <t>457*0,05 "předpoklad 5 % plochy potrubí"</t>
  </si>
  <si>
    <t>7833521R02</t>
  </si>
  <si>
    <t>Tmelení zámečnických konstrukcí. Správková hmota pro tmelení součástí systémového řešení ochranného nátěrového filmu. Včetně přípravných prací - rozbroušení a příprava vad pro následné tmelení. Do hloubky 4 mm</t>
  </si>
  <si>
    <t>-1000660020</t>
  </si>
  <si>
    <t>10 "Příčné svary</t>
  </si>
  <si>
    <t>892563122</t>
  </si>
  <si>
    <t>Proplach a dezinfekce vodovodního potrubí DN 1600</t>
  </si>
  <si>
    <t>731036895</t>
  </si>
  <si>
    <t>https://podminky.urs.cz/item/CS_URS_2024_01/892563122</t>
  </si>
  <si>
    <t>79+12 "délka řadu v zemi + v objektu</t>
  </si>
  <si>
    <t>hlr</t>
  </si>
  <si>
    <t>hloubení ručně</t>
  </si>
  <si>
    <t>61,605</t>
  </si>
  <si>
    <t>hlš</t>
  </si>
  <si>
    <t>hloubení šachet</t>
  </si>
  <si>
    <t>135,531</t>
  </si>
  <si>
    <t>sb</t>
  </si>
  <si>
    <t>stříkaný beton</t>
  </si>
  <si>
    <t>31,71</t>
  </si>
  <si>
    <t>vp</t>
  </si>
  <si>
    <t>vodorovné přemístění</t>
  </si>
  <si>
    <t>73,071</t>
  </si>
  <si>
    <t>03 - Řešení vstupu do obtoků - jáma č.3, č.5 a č.6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</si>
  <si>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</si>
  <si>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</si>
  <si>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</si>
  <si>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</si>
  <si>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</si>
  <si>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</si>
  <si>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767 - Konstrukce zámečnické</t>
  </si>
  <si>
    <t>Zemní práce</t>
  </si>
  <si>
    <t>31</t>
  </si>
  <si>
    <t>113106192</t>
  </si>
  <si>
    <t>Rozebrání dlažeb a dílců vozovek a ploch s přemístěním hmot na skládku na vzdálenost do 3 m nebo s naložením na dopravní prostředek, s jakoukoliv výplní spár strojně plochy jednotlivě do 50 m2 ze silničních dílců jakýchkoliv rozměrů, s ložem z kameniva nebo živice se spárami zalitými cementovou maltou</t>
  </si>
  <si>
    <t>-1029992442</t>
  </si>
  <si>
    <t>https://podminky.urs.cz/item/CS_URS_2024_01/113106192</t>
  </si>
  <si>
    <t>"jáma 5+6"(2*1*4)*2</t>
  </si>
  <si>
    <t>"jáma 3"(2*1*4)</t>
  </si>
  <si>
    <t>32</t>
  </si>
  <si>
    <t>113107512</t>
  </si>
  <si>
    <t>Odstranění podkladů nebo krytů při překopech inženýrských sítí s přemístěním hmot na skládku ve vzdálenosti do 3 m nebo s naložením na dopravní prostředek strojně plochy jednotlivě přes 15 m2 z kameniva těženého, o tl. vrstvy přes 100 do 200 mm</t>
  </si>
  <si>
    <t>366484226</t>
  </si>
  <si>
    <t>https://podminky.urs.cz/item/CS_URS_2024_01/113107512</t>
  </si>
  <si>
    <t>"pod panely"</t>
  </si>
  <si>
    <t>115101201</t>
  </si>
  <si>
    <t>Čerpání vody na dopravní výšku do 10 m s uvažovaným průměrným přítokem do 500 l/min</t>
  </si>
  <si>
    <t>-980324695</t>
  </si>
  <si>
    <t>https://podminky.urs.cz/item/CS_URS_2024_01/115101201</t>
  </si>
  <si>
    <t>12*24*3</t>
  </si>
  <si>
    <t>115108111</t>
  </si>
  <si>
    <t xml:space="preserve">Pohotovost záložního čerpadla popř. čerpací soupravy při čerpání vody ze štol  na dopravní výšku do 20 m</t>
  </si>
  <si>
    <t>den</t>
  </si>
  <si>
    <t>-890423282</t>
  </si>
  <si>
    <t>https://podminky.urs.cz/item/CS_URS_2024_01/115108111</t>
  </si>
  <si>
    <t>12*3</t>
  </si>
  <si>
    <t>121151105</t>
  </si>
  <si>
    <t>Sejmutí ornice strojně při souvislé ploše do 100 m2, tl. vrstvy přes 250 do 300 mm</t>
  </si>
  <si>
    <t>-429080424</t>
  </si>
  <si>
    <t>https://podminky.urs.cz/item/CS_URS_2024_01/121151105</t>
  </si>
  <si>
    <t>3,7*3,7*3</t>
  </si>
  <si>
    <t>131213131</t>
  </si>
  <si>
    <t>Hloubení jam a zářezů při překopech inženýrských sítí ručně zapažených i nezapažených s urovnáním dna do předepsaného profilu a spádu objemu do 10 m3 v hornině třídy těžitelnosti I skupiny 3 soudržných</t>
  </si>
  <si>
    <t>m3</t>
  </si>
  <si>
    <t>-1044405926</t>
  </si>
  <si>
    <t>https://podminky.urs.cz/item/CS_URS_2024_01/131213131</t>
  </si>
  <si>
    <t>"ruční sondování"</t>
  </si>
  <si>
    <t>"jáma 5+6+3"3,7*3,7*1,5*3</t>
  </si>
  <si>
    <t>133154102</t>
  </si>
  <si>
    <t>Hloubení zapažených šachet strojně v hornině třídy těžitelnosti I skupiny 1 a 2 přes 20 do 50 m3</t>
  </si>
  <si>
    <t>531879509</t>
  </si>
  <si>
    <t>https://podminky.urs.cz/item/CS_URS_2024_01/133154102</t>
  </si>
  <si>
    <t>hlš*0,2</t>
  </si>
  <si>
    <t>133254103</t>
  </si>
  <si>
    <t>Hloubení zapažených šachet strojně v hornině třídy těžitelnosti I skupiny 3 přes 50 do 100 m3</t>
  </si>
  <si>
    <t>CS ÚRS 2020 02</t>
  </si>
  <si>
    <t>-775316439</t>
  </si>
  <si>
    <t>hlš*0,5</t>
  </si>
  <si>
    <t>133354102</t>
  </si>
  <si>
    <t>Hloubení šachet zapažených v hornině třídy těžitelnosti II skupiny 4 objem do 50 m3</t>
  </si>
  <si>
    <t>1039441369</t>
  </si>
  <si>
    <t>"jáma 5+6"(3,7*3,7*5,26)*2</t>
  </si>
  <si>
    <t>"jáma 3"(3,7*3,7*3,88)</t>
  </si>
  <si>
    <t>"odečet ruční hloubení"-61,605</t>
  </si>
  <si>
    <t>133454101</t>
  </si>
  <si>
    <t>Hloubení zapažených šachet strojně v hornině třídy těžitelnosti II skupiny 5 do 20 m3</t>
  </si>
  <si>
    <t>-1481878570</t>
  </si>
  <si>
    <t>https://podminky.urs.cz/item/CS_URS_2024_01/133454101</t>
  </si>
  <si>
    <t>hlš*0,1</t>
  </si>
  <si>
    <t>13</t>
  </si>
  <si>
    <t>151101103</t>
  </si>
  <si>
    <t>Zřízení pažení a rozepření stěn rýh pro podzemní vedení příložné pro jakoukoliv mezerovitost, hloubky do 8 m</t>
  </si>
  <si>
    <t>721908923</t>
  </si>
  <si>
    <t>https://podminky.urs.cz/item/CS_URS_2024_01/151101103</t>
  </si>
  <si>
    <t xml:space="preserve">"dle  výkr. D.1.3 " ((3,7*4*3)*(0,26))</t>
  </si>
  <si>
    <t>14</t>
  </si>
  <si>
    <t>151101113</t>
  </si>
  <si>
    <t>Odstranění pažení a rozepření stěn rýh pro podzemní vedení s uložením materiálu na vzdálenost do 3 m od kraje výkopu příložné, hloubky přes 4 do 8 m</t>
  </si>
  <si>
    <t>970192776</t>
  </si>
  <si>
    <t>https://podminky.urs.cz/item/CS_URS_2024_01/151101113</t>
  </si>
  <si>
    <t>15</t>
  </si>
  <si>
    <t>151301103</t>
  </si>
  <si>
    <t xml:space="preserve">Zřízení pažení a rozepření stěn rýh pro podzemní vedení pro všechny šířky rýhy  hnané, hloubky do 8 m</t>
  </si>
  <si>
    <t>1666829614</t>
  </si>
  <si>
    <t>https://podminky.urs.cz/item/CS_URS_2024_01/151301103</t>
  </si>
  <si>
    <t xml:space="preserve">"dle  výkr. D.1.3 jáma 3" 61,9</t>
  </si>
  <si>
    <t xml:space="preserve">"dle  výkr. D.1.3 jáma 5+ 6" 82,3*2</t>
  </si>
  <si>
    <t>151301113</t>
  </si>
  <si>
    <t>Odstranění pažení a rozepření stěn rýh pro podzemní vedení s uložením materiálu na vzdálenost do 3 m od kraje výkopu hnané, hloubky přes 4 do 8 m</t>
  </si>
  <si>
    <t>-607539337</t>
  </si>
  <si>
    <t>https://podminky.urs.cz/item/CS_URS_2024_01/151301113</t>
  </si>
  <si>
    <t>17</t>
  </si>
  <si>
    <t>M</t>
  </si>
  <si>
    <t>15920310</t>
  </si>
  <si>
    <t>pažnice ocelová UNION dl 1,25 m</t>
  </si>
  <si>
    <t>t</t>
  </si>
  <si>
    <t>-797719466</t>
  </si>
  <si>
    <t>P</t>
  </si>
  <si>
    <t>Poznámka k položce:_x000d_
hmotnost: 8,4 kg/m</t>
  </si>
  <si>
    <t>(226,5*8,24)/1000*1,1</t>
  </si>
  <si>
    <t>18</t>
  </si>
  <si>
    <t>153116111</t>
  </si>
  <si>
    <t xml:space="preserve">Kleštiny nebo převázky pro hradící stěny beraněné, nasazené, tabulové  z oceli jakéhokoliv druhu z terénu opracování</t>
  </si>
  <si>
    <t>-1011061241</t>
  </si>
  <si>
    <t>https://podminky.urs.cz/item/CS_URS_2024_01/153116111</t>
  </si>
  <si>
    <t xml:space="preserve">"dle  výkr. D.1.3 jáma 5"(617,9+338,8+1511,7+1303,2+45,7+196,5+89)/1000*1,05</t>
  </si>
  <si>
    <t xml:space="preserve">"dle  výkr. D.1.3 jáma 6"(617,9+338,8+1511,7+1303,2+45,7+196,5+89)/1000*1,05</t>
  </si>
  <si>
    <t xml:space="preserve">"dle  výkr. D.1.3 jáma 3"(617,9+338,8+1007,8+868,8+45,7+137,9+62,5)/1000*1,05</t>
  </si>
  <si>
    <t>19</t>
  </si>
  <si>
    <t>153116112</t>
  </si>
  <si>
    <t xml:space="preserve">Kleštiny nebo převázky pro hradící stěny beraněné, nasazené, tabulové  z oceli jakéhokoliv druhu z terénu montáž</t>
  </si>
  <si>
    <t>214556880</t>
  </si>
  <si>
    <t>https://podminky.urs.cz/item/CS_URS_2024_01/153116112</t>
  </si>
  <si>
    <t>20</t>
  </si>
  <si>
    <t>13010732</t>
  </si>
  <si>
    <t>ocel profilová IPN 300 jakost 11 375</t>
  </si>
  <si>
    <t>128</t>
  </si>
  <si>
    <t>-1991118477</t>
  </si>
  <si>
    <t>Poznámka k položce:_x000d_
Hmotnost: 54,20 kg/m</t>
  </si>
  <si>
    <t xml:space="preserve">"dle  výkr. D.1.3 jáma 5" (617,9+338,8)/1000*1,05</t>
  </si>
  <si>
    <t xml:space="preserve">"dle  výkr. D.1.3 jáma 6" (617,9+338,8)/1000*1,05</t>
  </si>
  <si>
    <t xml:space="preserve">"dle  výkr. D.1.3 jáma 3" (617,9+338,8)/1000*1,05</t>
  </si>
  <si>
    <t>13010726</t>
  </si>
  <si>
    <t>ocel profilová IPN 240 jakost 11 375</t>
  </si>
  <si>
    <t>189628257</t>
  </si>
  <si>
    <t>Poznámka k položce:_x000d_
Hmotnost: 36,20 kg/m</t>
  </si>
  <si>
    <t xml:space="preserve">"dle  výkr. D.1.3 jáma 5" (1511,7+1303,2)/1000*1,05</t>
  </si>
  <si>
    <t xml:space="preserve">"dle  výkr. D.1.3 jáma 6" (1511,7+1303,2)/1000*1,05</t>
  </si>
  <si>
    <t xml:space="preserve">"dle  výkr. D.1.3 jáma 3" (1007,8+868,8)/1000*1,05</t>
  </si>
  <si>
    <t>22</t>
  </si>
  <si>
    <t>14011034</t>
  </si>
  <si>
    <t>trubka ocelová bezešvá hladká jakost 11 353 60,3x2,9mm</t>
  </si>
  <si>
    <t>2108292830</t>
  </si>
  <si>
    <t xml:space="preserve">"dle  výkr. D.1.3 jáma 5" (196,5)/1000*1,05</t>
  </si>
  <si>
    <t xml:space="preserve">"dle  výkr. D.1.3 jáma 6" (196,5)/1000*1,05</t>
  </si>
  <si>
    <t xml:space="preserve">"dle  výkr. D.1.3 jáma 3" (137,9)/1000*1,05</t>
  </si>
  <si>
    <t>23</t>
  </si>
  <si>
    <t>13010258</t>
  </si>
  <si>
    <t>tyč ocelová plochá jakost S235JR (11 375) 70x8mm</t>
  </si>
  <si>
    <t>-2095657931</t>
  </si>
  <si>
    <t xml:space="preserve">"dle  výkr. D.1.3 jáma 5" (45,7)/1000*1,05</t>
  </si>
  <si>
    <t xml:space="preserve">"dle  výkr. D.1.3 jáma 6" (45,7)/1000*1,05</t>
  </si>
  <si>
    <t xml:space="preserve">"dle  výkr. D.1.3 jáma 3" (45,7)/1000*1,05</t>
  </si>
  <si>
    <t>24</t>
  </si>
  <si>
    <t>31197006</t>
  </si>
  <si>
    <t>tyč závitová Pz 4.6 M16</t>
  </si>
  <si>
    <t>-1449612351</t>
  </si>
  <si>
    <t>"jáma 5"5,64*10</t>
  </si>
  <si>
    <t>"jáma 6"5,64*10</t>
  </si>
  <si>
    <t>"jáma 3"3,96*10</t>
  </si>
  <si>
    <t>25</t>
  </si>
  <si>
    <t>153116113</t>
  </si>
  <si>
    <t xml:space="preserve">Kleštiny nebo převázky pro hradící stěny beraněné, nasazené, tabulové  z oceli jakéhokoliv druhu z terénu demontáž</t>
  </si>
  <si>
    <t>-144108798</t>
  </si>
  <si>
    <t>https://podminky.urs.cz/item/CS_URS_2024_01/153116113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</si>
  <si>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</si>
  <si>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</si>
  <si>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1441014546</t>
  </si>
  <si>
    <t>hlš*(0,2+0,5)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</si>
  <si>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</si>
  <si>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</si>
  <si>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-380087654</t>
  </si>
  <si>
    <t>https://podminky.urs.cz/item/CS_URS_2024_01/161151113</t>
  </si>
  <si>
    <t>hlš*(0,2+0,1)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</si>
  <si>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</si>
  <si>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</si>
  <si>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-1000953392</t>
  </si>
  <si>
    <t>https://podminky.urs.cz/item/CS_URS_2024_01/162251102</t>
  </si>
  <si>
    <t>(hlš*(0,2+0,5))*2</t>
  </si>
  <si>
    <t>hlr*2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</si>
  <si>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</si>
  <si>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</si>
  <si>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-1283829472</t>
  </si>
  <si>
    <t>https://podminky.urs.cz/item/CS_URS_2024_01/162251122</t>
  </si>
  <si>
    <t>(hlš*(0,1+0,2))*2</t>
  </si>
  <si>
    <t>26</t>
  </si>
  <si>
    <t>167151111</t>
  </si>
  <si>
    <t>Nakládání, skládání a překládání neulehlého výkopku nebo sypaniny strojně nakládání, množství přes 100 m3, z hornin třídy těžitelnosti I, skupiny 1 až 3</t>
  </si>
  <si>
    <t>608480507</t>
  </si>
  <si>
    <t>https://podminky.urs.cz/item/CS_URS_2024_01/167151111</t>
  </si>
  <si>
    <t>hlr+(hlš*(0,2+0,5))</t>
  </si>
  <si>
    <t>27</t>
  </si>
  <si>
    <t>167151112</t>
  </si>
  <si>
    <t>Nakládání, skládání a překládání neulehlého výkopku nebo sypaniny strojně nakládání, množství přes 100 m3, z hornin třídy těžitelnosti II, skupiny 4 a 5</t>
  </si>
  <si>
    <t>-1916320197</t>
  </si>
  <si>
    <t>https://podminky.urs.cz/item/CS_URS_2024_01/167151112</t>
  </si>
  <si>
    <t>28</t>
  </si>
  <si>
    <t>171251101</t>
  </si>
  <si>
    <t>Uložení sypanin do násypů strojně s rozprostřením sypaniny ve vrstvách a s hrubým urovnáním nezhutněných jakékoliv třídy těžitelnosti</t>
  </si>
  <si>
    <t>1743906510</t>
  </si>
  <si>
    <t>https://podminky.urs.cz/item/CS_URS_2024_01/171251101</t>
  </si>
  <si>
    <t>hlr+hlš</t>
  </si>
  <si>
    <t>29</t>
  </si>
  <si>
    <t>174151101</t>
  </si>
  <si>
    <t>Zásyp sypaninou z jakékoliv horniny strojně s uložením výkopku ve vrstvách se zhutněním jam, šachet, rýh nebo kolem objektů v těchto vykopávkách</t>
  </si>
  <si>
    <t>-1779380</t>
  </si>
  <si>
    <t>https://podminky.urs.cz/item/CS_URS_2024_01/174151101</t>
  </si>
  <si>
    <t>30</t>
  </si>
  <si>
    <t>181351005</t>
  </si>
  <si>
    <t>Rozprostření a urovnání ornice v rovině nebo ve svahu sklonu do 1:5 strojně při souvislé ploše do 100 m2, tl. vrstvy přes 250 do 300 mm</t>
  </si>
  <si>
    <t>-1545725122</t>
  </si>
  <si>
    <t>https://podminky.urs.cz/item/CS_URS_2024_01/181351005</t>
  </si>
  <si>
    <t>Zakládání</t>
  </si>
  <si>
    <t>33</t>
  </si>
  <si>
    <t>153211002</t>
  </si>
  <si>
    <t>Zřízení stříkaného betonu skalních a poloskalních ploch průměrné tloušťky přes 50 do 100 mm</t>
  </si>
  <si>
    <t>-260791642</t>
  </si>
  <si>
    <t>https://podminky.urs.cz/item/CS_URS_2024_01/153211002</t>
  </si>
  <si>
    <t xml:space="preserve">"dle  výkr. D.1.3 jáma 5"82,3*2</t>
  </si>
  <si>
    <t xml:space="preserve">"dle  výkr. D.1.3 jáma 6"82,3*2</t>
  </si>
  <si>
    <t xml:space="preserve">"dle  výkr. D.1.3 jáma 3"61,9*2</t>
  </si>
  <si>
    <t>34</t>
  </si>
  <si>
    <t>58932935</t>
  </si>
  <si>
    <t>beton C 25/30 X0,XC1-4,XD1-2,XA1-2,XF1 kamenivo frakce 0/8</t>
  </si>
  <si>
    <t>1463402975</t>
  </si>
  <si>
    <t xml:space="preserve">"dle  výkr. D.1.3 jáma 5"82,3*0,07*2</t>
  </si>
  <si>
    <t xml:space="preserve">"dle  výkr. D.1.3 jáma 6"82,3*0,07*2</t>
  </si>
  <si>
    <t xml:space="preserve">"dle  výkr. D.1.3 jáma 3"61,9*0,07*2</t>
  </si>
  <si>
    <t>35</t>
  </si>
  <si>
    <t>153273123</t>
  </si>
  <si>
    <t xml:space="preserve">Výztuž stříkaného betonu ze svařovaných sítí  skalních a poloskalních ploch dvouvrstvých, průměru drátu přes 6 do 8 mm</t>
  </si>
  <si>
    <t>1901719051</t>
  </si>
  <si>
    <t>https://podminky.urs.cz/item/CS_URS_2024_01/153273123</t>
  </si>
  <si>
    <t>Mezisoučet</t>
  </si>
  <si>
    <t>453*1,1</t>
  </si>
  <si>
    <t>36</t>
  </si>
  <si>
    <t>273313811</t>
  </si>
  <si>
    <t>Základy z betonu prostého desky z betonu kamenem neprokládaného tř. C 25/30</t>
  </si>
  <si>
    <t>1852664160</t>
  </si>
  <si>
    <t>https://podminky.urs.cz/item/CS_URS_2024_01/273313811</t>
  </si>
  <si>
    <t>"betonová deska ve spádu pro zajištění odvodnění"</t>
  </si>
  <si>
    <t>"jáma 5"1,15*3*0,3</t>
  </si>
  <si>
    <t>"jáma 6"1,15*3*0,3</t>
  </si>
  <si>
    <t>"jáma 3"1,15*3*0,3</t>
  </si>
  <si>
    <t>38</t>
  </si>
  <si>
    <t>291211111</t>
  </si>
  <si>
    <t xml:space="preserve">Zřízení zpevněné plochy ze silničních panelů  osazených do lože tl. 50 mm z kameniva</t>
  </si>
  <si>
    <t>-116354908</t>
  </si>
  <si>
    <t>https://podminky.urs.cz/item/CS_URS_2024_01/291211111</t>
  </si>
  <si>
    <t>"uložení ohlubňového rámu"</t>
  </si>
  <si>
    <t>39</t>
  </si>
  <si>
    <t>59381136</t>
  </si>
  <si>
    <t>panel silniční 2,00x1,00x0,15m</t>
  </si>
  <si>
    <t>kus</t>
  </si>
  <si>
    <t>1262543077</t>
  </si>
  <si>
    <t>"uložení ohlubňového rámu vstup 5"4</t>
  </si>
  <si>
    <t>"uložení ohlubňového rámu vstup 6"4</t>
  </si>
  <si>
    <t>"uložení ohlubňového rámu vstup 3"4</t>
  </si>
  <si>
    <t>37</t>
  </si>
  <si>
    <t>564251111</t>
  </si>
  <si>
    <t xml:space="preserve">Podklad nebo podsyp ze štěrkopísku ŠP  s rozprostřením, vlhčením a zhutněním, po zhutnění tl. 150 mm</t>
  </si>
  <si>
    <t>1070255443</t>
  </si>
  <si>
    <t>https://podminky.urs.cz/item/CS_URS_2024_01/564251111</t>
  </si>
  <si>
    <t>Úpravy povrchů, podlahy a osazování výplní</t>
  </si>
  <si>
    <t>40</t>
  </si>
  <si>
    <t>631319111</t>
  </si>
  <si>
    <t>Příplatek k cenám mazanin za vytvoření odtokového žlábku v prádelnách, ve dně kanálu pro rozvody apod. š x v = do 200x100 mm</t>
  </si>
  <si>
    <t>-740267100</t>
  </si>
  <si>
    <t>https://podminky.urs.cz/item/CS_URS_2024_01/631319111</t>
  </si>
  <si>
    <t>"zřízení odtokového žlábku"</t>
  </si>
  <si>
    <t>"jáma 5"3,2*4</t>
  </si>
  <si>
    <t>"jáma 6"3,2*4</t>
  </si>
  <si>
    <t>"jáma 3"3,2*4</t>
  </si>
  <si>
    <t>41</t>
  </si>
  <si>
    <t>85747212R</t>
  </si>
  <si>
    <t>Montáž ocelových tvarovek jednoosých přírubových otevřený výkop DN 800</t>
  </si>
  <si>
    <t>1145830201</t>
  </si>
  <si>
    <t>" zaslepovací příruba jáma 5+6+3"3</t>
  </si>
  <si>
    <t>42</t>
  </si>
  <si>
    <t>DKT.X800EP1R</t>
  </si>
  <si>
    <t>zaslepovací příruba DN 800, PN 10</t>
  </si>
  <si>
    <t>-1903430269</t>
  </si>
  <si>
    <t>43</t>
  </si>
  <si>
    <t>001.X800EP1R</t>
  </si>
  <si>
    <t>zaslepovací příruba DN 700, PN 10</t>
  </si>
  <si>
    <t>584741916</t>
  </si>
  <si>
    <t>44</t>
  </si>
  <si>
    <t>PAM.JXM27BM130</t>
  </si>
  <si>
    <t>šroub přírubový pozinkovaný M 27, 130/90mm</t>
  </si>
  <si>
    <t>1228461274</t>
  </si>
  <si>
    <t>20*3</t>
  </si>
  <si>
    <t>45</t>
  </si>
  <si>
    <t>31120011</t>
  </si>
  <si>
    <t>podložka DIN 125-A ZB D 27mm</t>
  </si>
  <si>
    <t>100 kus</t>
  </si>
  <si>
    <t>-1225367449</t>
  </si>
  <si>
    <t>(60/100)*2</t>
  </si>
  <si>
    <t>46</t>
  </si>
  <si>
    <t>31111011</t>
  </si>
  <si>
    <t>matice přesná šestihranná Pz DIN 934-8 M27</t>
  </si>
  <si>
    <t>1824381278</t>
  </si>
  <si>
    <t>60/100</t>
  </si>
  <si>
    <t>47</t>
  </si>
  <si>
    <t>85747213R</t>
  </si>
  <si>
    <t>-1785530099</t>
  </si>
  <si>
    <t>48</t>
  </si>
  <si>
    <t>890211811</t>
  </si>
  <si>
    <t>Bourání šachet a jímek ručně velikosti obestavěného prostoru do 1,5 m3 z prostého betonu</t>
  </si>
  <si>
    <t>911592256</t>
  </si>
  <si>
    <t>https://podminky.urs.cz/item/CS_URS_2024_01/890211811</t>
  </si>
  <si>
    <t>"bouraný betonu nad potrubím"(1,4*1,8*0,49)*3</t>
  </si>
  <si>
    <t>49</t>
  </si>
  <si>
    <t>894302151</t>
  </si>
  <si>
    <t>Ostatní konstrukce na trubním vedení ze železobetonu stěny šachet tloušťky přes 200 mm z betonu bez zvýšených nároků na prostředí tř. C 20/25</t>
  </si>
  <si>
    <t>1095086196</t>
  </si>
  <si>
    <t>https://podminky.urs.cz/item/CS_URS_2024_01/894302151</t>
  </si>
  <si>
    <t>"čerpací jímka"((0,6*0,7*0,1*2)+(0,5*0,6*0,1*2)+(0,5*0,5*0,1))*3</t>
  </si>
  <si>
    <t>50</t>
  </si>
  <si>
    <t>894502201</t>
  </si>
  <si>
    <t>Bednění konstrukcí na trubním vedení stěn šachet pravoúhlých nebo čtyř a vícehranných oboustranné</t>
  </si>
  <si>
    <t>1564618194</t>
  </si>
  <si>
    <t>"jáma 5"(0,7*0,6*4)*2</t>
  </si>
  <si>
    <t>"jáma 6"(0,7*0,6*4)*2</t>
  </si>
  <si>
    <t>"jáma 3"(0,7*0,6*4)*2</t>
  </si>
  <si>
    <t>51</t>
  </si>
  <si>
    <t>894608211</t>
  </si>
  <si>
    <t>Výztuž šachet ze svařovaných sítí typu Kari</t>
  </si>
  <si>
    <t>388638231</t>
  </si>
  <si>
    <t>https://podminky.urs.cz/item/CS_URS_2024_01/894608211</t>
  </si>
  <si>
    <t>"čerpací jímka"(((0,6*0,7*2)+(0,5*0,6*2)+(0,5*0,5))*3)*7,9</t>
  </si>
  <si>
    <t>(40,053*1,1)/1000</t>
  </si>
  <si>
    <t>52</t>
  </si>
  <si>
    <t>899623161</t>
  </si>
  <si>
    <t>Obetonování potrubí nebo zdiva stok betonem prostým v otevřeném výkopu, beton tř. C 20/25</t>
  </si>
  <si>
    <t>-788545431</t>
  </si>
  <si>
    <t>https://podminky.urs.cz/item/CS_URS_2024_01/899623161</t>
  </si>
  <si>
    <t>"obnova bouraného betonu nad potrubím"(1,4*1,8*0,49)*3</t>
  </si>
  <si>
    <t>Ostatní konstrukce a práce, bourání</t>
  </si>
  <si>
    <t>53</t>
  </si>
  <si>
    <t>962052211</t>
  </si>
  <si>
    <t xml:space="preserve">Bourání zdiva železobetonového  nadzákladového, objemu přes 1 m3</t>
  </si>
  <si>
    <t>1089104154</t>
  </si>
  <si>
    <t>https://podminky.urs.cz/item/CS_URS_2024_01/962052211</t>
  </si>
  <si>
    <t>"odstranění stříkaného betonu"</t>
  </si>
  <si>
    <t>997</t>
  </si>
  <si>
    <t>Přesun sutě</t>
  </si>
  <si>
    <t>54</t>
  </si>
  <si>
    <t>997221551</t>
  </si>
  <si>
    <t>Vodorovná doprava suti bez naložení, ale se složením a s hrubým urovnáním ze sypkých materiálů, na vzdálenost do 1 km</t>
  </si>
  <si>
    <t>-1807172177</t>
  </si>
  <si>
    <t>https://podminky.urs.cz/item/CS_URS_2024_01/997221551</t>
  </si>
  <si>
    <t>"písek pod silniční dílce+stříkaný beton"sb*2,1+24*0,15*1,8</t>
  </si>
  <si>
    <t>55</t>
  </si>
  <si>
    <t>997221559</t>
  </si>
  <si>
    <t>Vodorovná doprava suti bez naložení, ale se složením a s hrubým urovnáním Příplatek k ceně za každý další i započatý 1 km přes 1 km</t>
  </si>
  <si>
    <t>1260124395</t>
  </si>
  <si>
    <t>https://podminky.urs.cz/item/CS_URS_2024_01/997221559</t>
  </si>
  <si>
    <t>vp*9</t>
  </si>
  <si>
    <t>56</t>
  </si>
  <si>
    <t>997221611</t>
  </si>
  <si>
    <t>Nakládání na dopravní prostředky pro vodorovnou dopravu suti</t>
  </si>
  <si>
    <t>-1245073579</t>
  </si>
  <si>
    <t>https://podminky.urs.cz/item/CS_URS_2024_01/997221611</t>
  </si>
  <si>
    <t>57</t>
  </si>
  <si>
    <t>997221615</t>
  </si>
  <si>
    <t>Poplatek za uložení stavebního odpadu na skládce (skládkovné) z prostého betonu zatříděného do Katalogu odpadů pod kódem 17 01 01</t>
  </si>
  <si>
    <t>-949186600</t>
  </si>
  <si>
    <t>https://podminky.urs.cz/item/CS_URS_2024_01/997221615</t>
  </si>
  <si>
    <t>"stříkaný beton"(sb*2,1)</t>
  </si>
  <si>
    <t>998</t>
  </si>
  <si>
    <t>Přesun hmot</t>
  </si>
  <si>
    <t>58</t>
  </si>
  <si>
    <t>998003111</t>
  </si>
  <si>
    <t xml:space="preserve">Přesun hmot  pro piloty, kůly, jehly, zápory, štětové nebo tabulové stěny ocelové nebo dřevěné, zřizované z terénu</t>
  </si>
  <si>
    <t>1047363125</t>
  </si>
  <si>
    <t>https://podminky.urs.cz/item/CS_URS_2024_01/998003111</t>
  </si>
  <si>
    <t>59</t>
  </si>
  <si>
    <t>998272201</t>
  </si>
  <si>
    <t>Přesun hmot pro trubní vedení z ocelových trub svařovaných pro vodovody, plynovody, teplovody, shybky, produktovody v otevřeném výkopu dopravní vzdálenost do 15 m</t>
  </si>
  <si>
    <t>-563697337</t>
  </si>
  <si>
    <t>https://podminky.urs.cz/item/CS_URS_2024_01/998272201</t>
  </si>
  <si>
    <t>1,789</t>
  </si>
  <si>
    <t>767</t>
  </si>
  <si>
    <t>Konstrukce zámečnické</t>
  </si>
  <si>
    <t>60</t>
  </si>
  <si>
    <t>767163111R</t>
  </si>
  <si>
    <t>D+M ocelové pozinkované zábradlí</t>
  </si>
  <si>
    <t>1652186081</t>
  </si>
  <si>
    <t>"zábradlí na ohlubňové rámu"</t>
  </si>
  <si>
    <t>"jáma 5"3,7*4</t>
  </si>
  <si>
    <t>"jáma 6"3,7*4</t>
  </si>
  <si>
    <t>"jáma 3"3,7*4</t>
  </si>
  <si>
    <t>61</t>
  </si>
  <si>
    <t>767861012</t>
  </si>
  <si>
    <t>Montáž vnitřních kovových žebříků přímých délky přes 2 do 5 m, ukotvených do ocelové konstrukce</t>
  </si>
  <si>
    <t>-1833042275</t>
  </si>
  <si>
    <t>https://podminky.urs.cz/item/CS_URS_2024_01/767861012</t>
  </si>
  <si>
    <t>"jáma 5"6,46</t>
  </si>
  <si>
    <t>"jáma 6"6,46</t>
  </si>
  <si>
    <t>"jáma 3"5,08</t>
  </si>
  <si>
    <t>62</t>
  </si>
  <si>
    <t>44983046</t>
  </si>
  <si>
    <t>žebřík venkovní s přímým výstupem a ochranným košem bez suchovodu z pozinkované oceli celkem do dl 6m</t>
  </si>
  <si>
    <t>-1493632361</t>
  </si>
  <si>
    <t>63</t>
  </si>
  <si>
    <t>767991912</t>
  </si>
  <si>
    <t xml:space="preserve">Ostatní opravy  řezání plamenem</t>
  </si>
  <si>
    <t>-1898028023</t>
  </si>
  <si>
    <t>https://podminky.urs.cz/item/CS_URS_2024_01/767991912</t>
  </si>
  <si>
    <t>"řezání otvorů na potrubí jáma 5"(1,5*2+0,7*2)</t>
  </si>
  <si>
    <t>"řezání otvorů na potrubí jáma 6"(1,5*2+0,7*2)</t>
  </si>
  <si>
    <t>"řezání otvorů na potrubí jáma 3"(1,5*2+0,7*2)</t>
  </si>
  <si>
    <t>(2*3,14*0,3)*3</t>
  </si>
  <si>
    <t>64</t>
  </si>
  <si>
    <t>76799191R</t>
  </si>
  <si>
    <t xml:space="preserve">Ostatní opravy  svařováním</t>
  </si>
  <si>
    <t>-1576154795</t>
  </si>
  <si>
    <t>https://podminky.urs.cz/item/CS_URS_2024_01/76799191R</t>
  </si>
  <si>
    <t>"zavaření otvorů na potrubí"</t>
  </si>
  <si>
    <t>65</t>
  </si>
  <si>
    <t>998767201</t>
  </si>
  <si>
    <t>Přesun hmot procentní pro zámečnické konstrukce v objektech v do 6 m</t>
  </si>
  <si>
    <t>%</t>
  </si>
  <si>
    <t>-1985301170</t>
  </si>
  <si>
    <t>https://podminky.urs.cz/item/CS_URS_2024_01/998767201</t>
  </si>
  <si>
    <t>137,596</t>
  </si>
  <si>
    <t>431,266</t>
  </si>
  <si>
    <t>81,711</t>
  </si>
  <si>
    <t>04 - Řešení vstupu do obtoků - jáma č.1, č.2, č.4, č.7, č.8, č.9 a č.10</t>
  </si>
  <si>
    <t>M - Práce a dodávky M</t>
  </si>
  <si>
    <t xml:space="preserve">    23-M - Montáže potrubí</t>
  </si>
  <si>
    <t>1448796020</t>
  </si>
  <si>
    <t>"jáma 1+2+7+8+9+10"(2*1*4)*6</t>
  </si>
  <si>
    <t>"jáma 4"(2*1*4)</t>
  </si>
  <si>
    <t>-946971110</t>
  </si>
  <si>
    <t>-1664666202</t>
  </si>
  <si>
    <t>12*24*7</t>
  </si>
  <si>
    <t>1533929335</t>
  </si>
  <si>
    <t>12*7</t>
  </si>
  <si>
    <t>-747918013</t>
  </si>
  <si>
    <t>3,62*3,62*7</t>
  </si>
  <si>
    <t>-137042883</t>
  </si>
  <si>
    <t>"jáma 1+2+7+8+9+10+4"3,62*3,62*1,5*7</t>
  </si>
  <si>
    <t>133154103</t>
  </si>
  <si>
    <t>Hloubení zapažených šachet strojně v hornině třídy těžitelnosti I skupiny 1 a 2 přes 50 do 100 m3</t>
  </si>
  <si>
    <t>34692222</t>
  </si>
  <si>
    <t>https://podminky.urs.cz/item/CS_URS_2024_01/133154103</t>
  </si>
  <si>
    <t>133254104</t>
  </si>
  <si>
    <t>Hloubení zapažených šachet strojně v hornině třídy těžitelnosti I skupiny 3 přes 100 m3</t>
  </si>
  <si>
    <t>702564258</t>
  </si>
  <si>
    <t>https://podminky.urs.cz/item/CS_URS_2024_01/133254104</t>
  </si>
  <si>
    <t>133354103</t>
  </si>
  <si>
    <t>Hloubení šachet zapažených v hornině třídy těžitelnosti II skupiny 4 objem do 100 m3</t>
  </si>
  <si>
    <t>-2044170331</t>
  </si>
  <si>
    <t>"jáma 1"(3,62*3,62*3,54)</t>
  </si>
  <si>
    <t>"jáma 2"(3,62*3,62*3,54)</t>
  </si>
  <si>
    <t>"jáma 4"(3,62*3,62*2,35)</t>
  </si>
  <si>
    <t>"jáma 7"(3,62*3,62*3,15)</t>
  </si>
  <si>
    <t>"jáma 8"(3,62*3,62*3,22)</t>
  </si>
  <si>
    <t>"jáma 9"(3,62*3,62*3,22)</t>
  </si>
  <si>
    <t>"jáma 10"(3,62*3,62*3,39)</t>
  </si>
  <si>
    <t>"odečet ruční hloubení"hlr</t>
  </si>
  <si>
    <t>133454102</t>
  </si>
  <si>
    <t>Hloubení zapažených šachet strojně v hornině třídy těžitelnosti II skupiny 5 přes 20 do 50 m3</t>
  </si>
  <si>
    <t>93178705</t>
  </si>
  <si>
    <t>https://podminky.urs.cz/item/CS_URS_2024_01/133454102</t>
  </si>
  <si>
    <t>151811133</t>
  </si>
  <si>
    <t>Zřízení pažicích boxů pro pažení a rozepření stěn rýh podzemního vedení hloubka výkopu do 4 m, šířka přes 2,5 do 5 m</t>
  </si>
  <si>
    <t>7723851</t>
  </si>
  <si>
    <t>https://podminky.urs.cz/item/CS_URS_2024_01/151811133</t>
  </si>
  <si>
    <t xml:space="preserve">"dle  výkr. D.1.4 " ((3,62*4*7)*(0,195))</t>
  </si>
  <si>
    <t xml:space="preserve">"dle  výkr. D.1.4 jáma 1+2+7+8+9+10" 55,6*6</t>
  </si>
  <si>
    <t xml:space="preserve">"dle  výkr. D.1.4 jáma 4" 38,4</t>
  </si>
  <si>
    <t>151811233</t>
  </si>
  <si>
    <t>Odstranění pažicích boxů pro pažení a rozepření stěn rýh podzemního vedení hloubka výkopu do 4 m, šířka přes 2,5 do 5 m</t>
  </si>
  <si>
    <t>535615474</t>
  </si>
  <si>
    <t>https://podminky.urs.cz/item/CS_URS_2024_01/151811233</t>
  </si>
  <si>
    <t>1944788302</t>
  </si>
  <si>
    <t>https://podminky.urs.cz/item/CS_URS_2024_01/161151103</t>
  </si>
  <si>
    <t>866369926</t>
  </si>
  <si>
    <t>654752480</t>
  </si>
  <si>
    <t>1823743545</t>
  </si>
  <si>
    <t>(hlš*(0,2+0,1))*2</t>
  </si>
  <si>
    <t>-1612196440</t>
  </si>
  <si>
    <t>-1859984542</t>
  </si>
  <si>
    <t>-619746380</t>
  </si>
  <si>
    <t>-1825332017</t>
  </si>
  <si>
    <t>31261081</t>
  </si>
  <si>
    <t>1361036610</t>
  </si>
  <si>
    <t>"jáma 1+2+7+8+9+10+4"1,15*3*0,3*7</t>
  </si>
  <si>
    <t>-1856073883</t>
  </si>
  <si>
    <t>1454586675</t>
  </si>
  <si>
    <t>"uložení ohlubňového rámu vstup "4*7</t>
  </si>
  <si>
    <t>1751545521</t>
  </si>
  <si>
    <t>1144165091</t>
  </si>
  <si>
    <t>3,2*4*7</t>
  </si>
  <si>
    <t>857472122</t>
  </si>
  <si>
    <t>Montáž litinových tvarovek na potrubí litinovém tlakovém jednoosých na potrubí z trub přírubových v otevřeném výkopu, kanálu nebo v šachtě DN 800</t>
  </si>
  <si>
    <t>-861650130</t>
  </si>
  <si>
    <t>https://podminky.urs.cz/item/CS_URS_2024_01/857472122</t>
  </si>
  <si>
    <t>857472192</t>
  </si>
  <si>
    <t>Montáž litinových tvarovek na potrubí litinovém tlakovém jednoosých na potrubí z trub přírubových Příplatek k ceně za práce ve štole, v uzavřeném kanálu nebo v objektech DN od 800 do 1200</t>
  </si>
  <si>
    <t>-1079572833</t>
  </si>
  <si>
    <t>https://podminky.urs.cz/item/CS_URS_2024_01/857472192</t>
  </si>
  <si>
    <t>42275006</t>
  </si>
  <si>
    <t>montážní vložka přírubová litinová DN 800 PN 10</t>
  </si>
  <si>
    <t>-469309966</t>
  </si>
  <si>
    <t>5525337_r01</t>
  </si>
  <si>
    <t>tvarovka přírubová litinová vodovodní PN10 DN 800, délka dle skutečnosti</t>
  </si>
  <si>
    <t>-525391563</t>
  </si>
  <si>
    <t>-992651282</t>
  </si>
  <si>
    <t>" vstup na potrubí"9</t>
  </si>
  <si>
    <t>365841787</t>
  </si>
  <si>
    <t>" vstup na potrubí"3</t>
  </si>
  <si>
    <t>-1394920700</t>
  </si>
  <si>
    <t>" vstup na potrubí"7</t>
  </si>
  <si>
    <t>1619956591</t>
  </si>
  <si>
    <t>20*7</t>
  </si>
  <si>
    <t>1122334617</t>
  </si>
  <si>
    <t>(140/100)*2</t>
  </si>
  <si>
    <t>-1050963237</t>
  </si>
  <si>
    <t>140/100</t>
  </si>
  <si>
    <t>Demontáž armatur včetně řezání potrubí v AK</t>
  </si>
  <si>
    <t>-281127258</t>
  </si>
  <si>
    <t>-1806650188</t>
  </si>
  <si>
    <t>"bouraný betonu nad potrubím"(1,4*1,8*0,49)*7</t>
  </si>
  <si>
    <t>-645511895</t>
  </si>
  <si>
    <t>"čerpací jímka"((0,6*0,7*0,1*2)+(0,5*0,6*0,1*2)+(0,5*0,5*0,1))*7</t>
  </si>
  <si>
    <t>-15272593</t>
  </si>
  <si>
    <t>(0,7*0,6*4)*2*7</t>
  </si>
  <si>
    <t>-1366997956</t>
  </si>
  <si>
    <t>"čerpací jímka"(((0,6*0,7*2)+(0,5*0,6*2)+(0,5*0,5))*7)*7,9</t>
  </si>
  <si>
    <t>(93,457*1,1)/1000</t>
  </si>
  <si>
    <t>-370403234</t>
  </si>
  <si>
    <t>"obnova bouraného betonu nad potrubím"(1,4*1,8*0,49)*7</t>
  </si>
  <si>
    <t>-410852278</t>
  </si>
  <si>
    <t>-311247637</t>
  </si>
  <si>
    <t>"písek pod silniční dílce+stříkaný beton"sb*2,1+56*0,15*1,8</t>
  </si>
  <si>
    <t>-1682267539</t>
  </si>
  <si>
    <t>1890921312</t>
  </si>
  <si>
    <t>1239040284</t>
  </si>
  <si>
    <t>171811261</t>
  </si>
  <si>
    <t>-364083464</t>
  </si>
  <si>
    <t>4,174</t>
  </si>
  <si>
    <t>911598414</t>
  </si>
  <si>
    <t>-658061714</t>
  </si>
  <si>
    <t>"jáma 1+2+7+8+9+10"4,74*6</t>
  </si>
  <si>
    <t>"jáma 4"3,55</t>
  </si>
  <si>
    <t>687081682</t>
  </si>
  <si>
    <t>-993642646</t>
  </si>
  <si>
    <t>"řezání otvorů na potrubí "(1,5*2+0,7*2)*7</t>
  </si>
  <si>
    <t>"řezání otvorů na potrubí "(2*3,14*0,3)*3</t>
  </si>
  <si>
    <t>1055349593</t>
  </si>
  <si>
    <t>(1,5*2+0,7*2)*7</t>
  </si>
  <si>
    <t>1517960102</t>
  </si>
  <si>
    <t>Práce a dodávky M</t>
  </si>
  <si>
    <t>23-M</t>
  </si>
  <si>
    <t>Montáže potrubí</t>
  </si>
  <si>
    <t>230027200</t>
  </si>
  <si>
    <t>Montáž trubních dílů přivařovacích hmotnosti přes 1000 do 5000 kg tř. 11 až 13 Ø 1020 mm, tl. 12 mm</t>
  </si>
  <si>
    <t>1259719178</t>
  </si>
  <si>
    <t>https://podminky.urs.cz/item/CS_URS_2024_01/230027200</t>
  </si>
  <si>
    <t>2 "navaření potrubí</t>
  </si>
  <si>
    <t>230027215</t>
  </si>
  <si>
    <t>Montáž trubních dílů přivařovacích hmotnosti přes 1000 do 5000 kg tř. 11 až 13 Ø 1620 mm, tl. 12 mm</t>
  </si>
  <si>
    <t>-178439677</t>
  </si>
  <si>
    <t>https://podminky.urs.cz/item/CS_URS_2024_01/230027215</t>
  </si>
  <si>
    <t>05 - Provizorní příjezdová panelová komunikace a zpevněné manipulační plochy</t>
  </si>
  <si>
    <t>Zdiměčice u Prahy, Vestec u Prahy</t>
  </si>
  <si>
    <t xml:space="preserve">    5 - Komunikace pozemní</t>
  </si>
  <si>
    <t>113311121</t>
  </si>
  <si>
    <t>Odstranění geosyntetik s uložením na vzdálenost do 20 m nebo naložením na dopravní prostředek geotextilie</t>
  </si>
  <si>
    <t>1221551021</t>
  </si>
  <si>
    <t>https://podminky.urs.cz/item/CS_URS_2024_01/113311121</t>
  </si>
  <si>
    <t>12*20*8 "MP</t>
  </si>
  <si>
    <t>-(5,7*3,7*9) "odečet plocha jámy a vstupu</t>
  </si>
  <si>
    <t>185+200"příjezdová komunikace</t>
  </si>
  <si>
    <t>121151123</t>
  </si>
  <si>
    <t>Sejmutí ornice strojně při souvislé ploše přes 500 m2, tl. vrstvy do 200 mm</t>
  </si>
  <si>
    <t>-1826801974</t>
  </si>
  <si>
    <t>https://podminky.urs.cz/item/CS_URS_2024_01/121151123</t>
  </si>
  <si>
    <t>385"příjezdová komunikace</t>
  </si>
  <si>
    <t>122251104</t>
  </si>
  <si>
    <t>Odkopávky a prokopávky nezapažené strojně v hornině třídy těžitelnosti I skupiny 3 přes 100 do 500 m3</t>
  </si>
  <si>
    <t>-1124575107</t>
  </si>
  <si>
    <t>https://podminky.urs.cz/item/CS_URS_2024_01/122251104</t>
  </si>
  <si>
    <t>200 "odtěžení obsypů pro manipulační zpevněné plochy u jam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</si>
  <si>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</si>
  <si>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</si>
  <si>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-1166935567</t>
  </si>
  <si>
    <t>https://podminky.urs.cz/item/CS_URS_2024_01/162351103</t>
  </si>
  <si>
    <t>385*0,2*2 +12*20*8*0,2"ornice</t>
  </si>
  <si>
    <t>200*2 "odkopávka obsypů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</si>
  <si>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</si>
  <si>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</si>
  <si>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-1176586706</t>
  </si>
  <si>
    <t>https://podminky.urs.cz/item/CS_URS_2024_01/162351104</t>
  </si>
  <si>
    <t>(12*20*8+385)*0,25</t>
  </si>
  <si>
    <t>-1754993281</t>
  </si>
  <si>
    <t>200 "obsypy</t>
  </si>
  <si>
    <t>171151103</t>
  </si>
  <si>
    <t>Uložení sypanin do násypů strojně s rozprostřením sypaniny ve vrstvách a s hrubým urovnáním zhutněných z hornin soudržných jakékoliv třídy těžitelnosti</t>
  </si>
  <si>
    <t>-151084842</t>
  </si>
  <si>
    <t>https://podminky.urs.cz/item/CS_URS_2024_01/171151103</t>
  </si>
  <si>
    <t>200</t>
  </si>
  <si>
    <t>181351115</t>
  </si>
  <si>
    <t>Rozprostření a urovnání ornice v rovině nebo ve svahu sklonu do 1:5 strojně při souvislé ploše přes 500 m2, tl. vrstvy přes 250 do 300 mm</t>
  </si>
  <si>
    <t>1721599851</t>
  </si>
  <si>
    <t>https://podminky.urs.cz/item/CS_URS_2024_01/181351115</t>
  </si>
  <si>
    <t>2115,19</t>
  </si>
  <si>
    <t>113151111</t>
  </si>
  <si>
    <t>Rozebírání zpevněných ploch s přemístěním na skládku na vzdálenost do 20 m nebo s naložením na dopravní prostředek ze silničních panelů</t>
  </si>
  <si>
    <t>-1477637846</t>
  </si>
  <si>
    <t>https://podminky.urs.cz/item/CS_URS_2024_01/113151111</t>
  </si>
  <si>
    <t>10*15*8 "manipulační plocha pod stanem (8 ks)</t>
  </si>
  <si>
    <t>213141113</t>
  </si>
  <si>
    <t>Zřízení vrstvy z geotextilie filtrační, separační, odvodňovací, ochranné, výztužné nebo protierozní v rovině nebo ve sklonu do 1:5, šířky přes 6 do 8,5 m</t>
  </si>
  <si>
    <t>1006092307</t>
  </si>
  <si>
    <t>https://podminky.urs.cz/item/CS_URS_2024_01/213141113</t>
  </si>
  <si>
    <t>12*20*8</t>
  </si>
  <si>
    <t>385 "příjezdová komunikace</t>
  </si>
  <si>
    <t>69311081</t>
  </si>
  <si>
    <t>geotextilie netkaná separační, ochranná, filtrační, drenážní PES 300g/m2</t>
  </si>
  <si>
    <t>281072834</t>
  </si>
  <si>
    <t>2115,19*1,1845 'Přepočtené koeficientem množství</t>
  </si>
  <si>
    <t>-1301742352</t>
  </si>
  <si>
    <t>10*15*8</t>
  </si>
  <si>
    <t>291_R02</t>
  </si>
  <si>
    <t>Naložení a složení panelů včetně manipulace</t>
  </si>
  <si>
    <t>ks</t>
  </si>
  <si>
    <t>-1915196877</t>
  </si>
  <si>
    <t>(1010/3)*2</t>
  </si>
  <si>
    <t>0007317.URS</t>
  </si>
  <si>
    <t xml:space="preserve">panel silniční IZD  300/100/15 20t  300 x 99 x 15 cm</t>
  </si>
  <si>
    <t>85017298</t>
  </si>
  <si>
    <t>zpevněná plocha manipulační pruh + dočasná komunikace; ze stavby řadu 1 použito 250 ks</t>
  </si>
  <si>
    <t>(15*10*8)/3 "zpevněná manipulační plocha</t>
  </si>
  <si>
    <t>-(5,7*3,7*9)/3 "odečet plocha jámy a vstupu</t>
  </si>
  <si>
    <t>340*0,1"počet kusů *10% nových</t>
  </si>
  <si>
    <t>Komunikace pozemní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</si>
  <si>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</si>
  <si>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</si>
  <si>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-338852498</t>
  </si>
  <si>
    <t>https://podminky.urs.cz/item/CS_URS_2024_01/113107222</t>
  </si>
  <si>
    <t>podklad pod panely+recyklát</t>
  </si>
  <si>
    <t>385+1920</t>
  </si>
  <si>
    <t>564871111</t>
  </si>
  <si>
    <t>Podklad ze štěrkodrti ŠD s rozprostřením a zhutněním plochy přes 100 m2, po zhutnění tl. 250 mm</t>
  </si>
  <si>
    <t>-1661753406</t>
  </si>
  <si>
    <t>https://podminky.urs.cz/item/CS_URS_2024_01/564871111</t>
  </si>
  <si>
    <t>podklad manipulační plochy; použito ze stavby řadu 1</t>
  </si>
  <si>
    <t>1920 "zpevněná plocha u jam</t>
  </si>
  <si>
    <t>564961315</t>
  </si>
  <si>
    <t>Podklad nebo podsyp z betonového recyklátu s rozprostřením a zhutněním plochy přes 100 m2, po zhutnění tl. 200 mm</t>
  </si>
  <si>
    <t>2028241179</t>
  </si>
  <si>
    <t>https://podminky.urs.cz/item/CS_URS_2024_01/564961315</t>
  </si>
  <si>
    <t>80*8 "zpevněné plochy u jam</t>
  </si>
  <si>
    <t>385 "příjezdy</t>
  </si>
  <si>
    <t>732429741</t>
  </si>
  <si>
    <t>995+150"podklad pod MP, dočasná příjezdová komunikace</t>
  </si>
  <si>
    <t>-212085005</t>
  </si>
  <si>
    <t>1145*10 "podklad pod MP a příjezdová cesta</t>
  </si>
  <si>
    <t>369113092</t>
  </si>
  <si>
    <t>1145 "podklad pod MP a příjezdová cesta</t>
  </si>
  <si>
    <t>997221861</t>
  </si>
  <si>
    <t>Poplatek za uložení stavebního odpadu na recyklační skládce (skládkovné) z prostého betonu zatříděného do Katalogu odpadů pod kódem 17 01 01</t>
  </si>
  <si>
    <t>1407469648</t>
  </si>
  <si>
    <t>https://podminky.urs.cz/item/CS_URS_2024_01/997221861</t>
  </si>
  <si>
    <t>150 "provizorní příjezdová komunikace</t>
  </si>
  <si>
    <t>997221873</t>
  </si>
  <si>
    <t>Poplatek za uložení stavebního odpadu na recyklační skládce (skládkovné) zeminy a kamení zatříděného do Katalogu odpadů pod kódem 17 05 04</t>
  </si>
  <si>
    <t>1823821567</t>
  </si>
  <si>
    <t>https://podminky.urs.cz/item/CS_URS_2024_01/997221873</t>
  </si>
  <si>
    <t>995 "podklad pod MP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</si>
  <si>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</si>
  <si>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</si>
  <si>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-1935998782</t>
  </si>
  <si>
    <t>https://podminky.urs.cz/item/CS_URS_2024_01/998226011</t>
  </si>
  <si>
    <t>448</t>
  </si>
  <si>
    <t>998226094</t>
  </si>
  <si>
    <t>Přesun hmot pro pozemní komunikace a letiště s krytem montovaným ze silničních dílců ze železového nebo předpjatého betonu Příplatek k ceně za zvětšený přesun přes vymezenou vodorovnou dopravní vzdálenost do 5000 m</t>
  </si>
  <si>
    <t>-1849552443</t>
  </si>
  <si>
    <t>https://podminky.urs.cz/item/CS_URS_2024_01/998226094</t>
  </si>
  <si>
    <t>998226095</t>
  </si>
  <si>
    <t>Přesun hmot pro pozemní komunikace a letiště s krytem montovaným ze silničních dílců ze železového nebo předpjatého betonu Příplatek k ceně za zvětšený přesun přes vymezenou vodorovnou dopravní vzdálenost za každých dalších 5000 m přes 5000 m</t>
  </si>
  <si>
    <t>1500599912</t>
  </si>
  <si>
    <t>https://podminky.urs.cz/item/CS_URS_2024_01/998226095</t>
  </si>
  <si>
    <t>(448*4)*2</t>
  </si>
  <si>
    <t>06 - VRV - Vedlejší rozpočtové náklady</t>
  </si>
  <si>
    <t xml:space="preserve">VRN -  Vedlejší rozpočtové náklady</t>
  </si>
  <si>
    <t>VRN</t>
  </si>
  <si>
    <t xml:space="preserve"> Vedlejší rozpočtové náklady</t>
  </si>
  <si>
    <t>2.1 a</t>
  </si>
  <si>
    <t>Zařízení staveniště v rámci výkopových prací a zřízení vstupů do potrubí</t>
  </si>
  <si>
    <t>-2102833153</t>
  </si>
  <si>
    <t>2.1 b</t>
  </si>
  <si>
    <t>Zařízení staveniště v rámci obnovy vnitřní ochrany potrubí - zřízení, vybavení, zrušení, zabezpečení</t>
  </si>
  <si>
    <t>393434554</t>
  </si>
  <si>
    <t>2.2</t>
  </si>
  <si>
    <t>Provizorní komunikace včetně zpevnění plochy v místě vedení inženýrských sítí</t>
  </si>
  <si>
    <t>-1495350998</t>
  </si>
  <si>
    <t>2.3</t>
  </si>
  <si>
    <t>Poplatek za dočasný zábor komunikací</t>
  </si>
  <si>
    <t>865977117</t>
  </si>
  <si>
    <t>2.4</t>
  </si>
  <si>
    <t>Dokumentace skutečného provedení stavby v místech prováděních vstupů</t>
  </si>
  <si>
    <t>-1264431182</t>
  </si>
  <si>
    <t>https://podminky.urs.cz/item/CS_URS_2024_01/2.4</t>
  </si>
  <si>
    <t>2.5</t>
  </si>
  <si>
    <t>Vytyčení inženýrských sítí</t>
  </si>
  <si>
    <t>-2079136441</t>
  </si>
  <si>
    <t>2.6</t>
  </si>
  <si>
    <t>Dopravní značení na staveništi včetně návrhu DIO, projednání a odsouhlasení a realizace</t>
  </si>
  <si>
    <t>-401930866</t>
  </si>
  <si>
    <t>2.7</t>
  </si>
  <si>
    <t>Kontrolní zkoušky (viz. Všeobecné technické podmínky a D.1.1 Technická zpráva část 2.5)</t>
  </si>
  <si>
    <t>4893771</t>
  </si>
  <si>
    <t>2.8</t>
  </si>
  <si>
    <t>Harmonogram stavby ( základní + detailní)</t>
  </si>
  <si>
    <t>-818313119</t>
  </si>
  <si>
    <t>2.9</t>
  </si>
  <si>
    <t>Kontrolní a zkušební plán, technologické postupy</t>
  </si>
  <si>
    <t>2073436831</t>
  </si>
  <si>
    <t>2.10</t>
  </si>
  <si>
    <t>Odstranění nebezpečného odpadu včetně ekologické likvidace zahrnuje naložení a odvoz odpadu vzniklý při realizaci</t>
  </si>
  <si>
    <t>-257604418</t>
  </si>
  <si>
    <t>2.11</t>
  </si>
  <si>
    <t>Územní vlivy</t>
  </si>
  <si>
    <t>467539622</t>
  </si>
  <si>
    <t>https://podminky.urs.cz/item/CS_URS_2024_01/2.11</t>
  </si>
  <si>
    <t>2.12</t>
  </si>
  <si>
    <t>Kopané sondy pro zjištění přesné polohy obtoků</t>
  </si>
  <si>
    <t>1671028386</t>
  </si>
  <si>
    <t>SEZNAM FIGUR</t>
  </si>
  <si>
    <t>Výměra</t>
  </si>
  <si>
    <t xml:space="preserve"> 03</t>
  </si>
  <si>
    <t>Použití figury:</t>
  </si>
  <si>
    <t>Hloubení jam do 10 m3 v soudržných horninách třídy těžitelnosti I skupiny 3 při překopech inženýrských sítí ručně</t>
  </si>
  <si>
    <t>Vodorovné přemístění do 50 m výkopku/sypaniny z horniny třídy těžitelnosti I, skupiny 1 až 3</t>
  </si>
  <si>
    <t>Nakládání výkopku z hornin třídy těžitelnosti I skupiny 1 až 3 přes 100 m3</t>
  </si>
  <si>
    <t>Uložení sypaniny do násypů nezhutněných strojně</t>
  </si>
  <si>
    <t>Zásyp jam, šachet rýh nebo kolem objektů sypaninou se zhutněním</t>
  </si>
  <si>
    <t>Hloubení šachet zapažených v hornině třídy těžitelnosti I skupiny 1 a 2 objem do 50 m3</t>
  </si>
  <si>
    <t>Hloubení šachet zapažených v hornině třídy těžitelnosti I, skupiny 3 objem do 100 m3</t>
  </si>
  <si>
    <t>Hloubení šachet zapažených v hornině třídy těžitelnosti II skupiny 5 objem do 20 m3</t>
  </si>
  <si>
    <t>Svislé přemístění výkopku z horniny třídy těžitelnosti I, skupiny 1 až 3 hl výkopu přes 4 do 8 m</t>
  </si>
  <si>
    <t>Svislé přemístění výkopku z horniny třídy těžitelnosti II skupiny 4 a 5 hl výkopu přes 4 do 8 m</t>
  </si>
  <si>
    <t>Vodorovné přemístění přes 20 do 50 m výkopku/sypaniny z horniny třídy těžitelnosti II skupiny 4 a 5</t>
  </si>
  <si>
    <t>Nakládání výkopku z hornin třídy těžitelnosti II skupiny 4 a 5 přes 100 m3</t>
  </si>
  <si>
    <t>Bourání zdiva nadzákladového ze ŽB přes 1 m3</t>
  </si>
  <si>
    <t>Poplatek za uložení na skládce (skládkovné) stavebního odpadu betonového kód odpadu 17 01 01</t>
  </si>
  <si>
    <t xml:space="preserve"> 04</t>
  </si>
  <si>
    <t>Hloubení šachet zapažených v hornině třídy těžitelnosti I skupiny 1 a 2 objem do 100 m3</t>
  </si>
  <si>
    <t>Hloubení šachet zapažených v hornině třídy těžitelnosti I skupiny 3 objem přes 100 m3</t>
  </si>
  <si>
    <t>Hloubení šachet zapažených v hornině třídy těžitelnosti II skupiny 5 objem do 50 m3</t>
  </si>
  <si>
    <t>Svislé přemístění výkopku z horniny třídy těžitelnosti I skupiny 1 až 3 hl výkopu přes 4 do 8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</si>
</sst>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3" xfId="0" applyFont="1" applyBorder="1" applyAlignment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2493122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2563122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92" TargetMode="External" /><Relationship Id="rId2" Type="http://schemas.openxmlformats.org/officeDocument/2006/relationships/hyperlink" Target="https://podminky.urs.cz/item/CS_URS_2024_01/113107512" TargetMode="External" /><Relationship Id="rId3" Type="http://schemas.openxmlformats.org/officeDocument/2006/relationships/hyperlink" Target="https://podminky.urs.cz/item/CS_URS_2024_01/115101201" TargetMode="External" /><Relationship Id="rId4" Type="http://schemas.openxmlformats.org/officeDocument/2006/relationships/hyperlink" Target="https://podminky.urs.cz/item/CS_URS_2024_01/115108111" TargetMode="External" /><Relationship Id="rId5" Type="http://schemas.openxmlformats.org/officeDocument/2006/relationships/hyperlink" Target="https://podminky.urs.cz/item/CS_URS_2024_01/121151105" TargetMode="External" /><Relationship Id="rId6" Type="http://schemas.openxmlformats.org/officeDocument/2006/relationships/hyperlink" Target="https://podminky.urs.cz/item/CS_URS_2024_01/131213131" TargetMode="External" /><Relationship Id="rId7" Type="http://schemas.openxmlformats.org/officeDocument/2006/relationships/hyperlink" Target="https://podminky.urs.cz/item/CS_URS_2024_01/133154102" TargetMode="External" /><Relationship Id="rId8" Type="http://schemas.openxmlformats.org/officeDocument/2006/relationships/hyperlink" Target="https://podminky.urs.cz/item/CS_URS_2024_01/133454101" TargetMode="External" /><Relationship Id="rId9" Type="http://schemas.openxmlformats.org/officeDocument/2006/relationships/hyperlink" Target="https://podminky.urs.cz/item/CS_URS_2024_01/151101103" TargetMode="External" /><Relationship Id="rId10" Type="http://schemas.openxmlformats.org/officeDocument/2006/relationships/hyperlink" Target="https://podminky.urs.cz/item/CS_URS_2024_01/151101113" TargetMode="External" /><Relationship Id="rId11" Type="http://schemas.openxmlformats.org/officeDocument/2006/relationships/hyperlink" Target="https://podminky.urs.cz/item/CS_URS_2024_01/151301103" TargetMode="External" /><Relationship Id="rId12" Type="http://schemas.openxmlformats.org/officeDocument/2006/relationships/hyperlink" Target="https://podminky.urs.cz/item/CS_URS_2024_01/151301113" TargetMode="External" /><Relationship Id="rId13" Type="http://schemas.openxmlformats.org/officeDocument/2006/relationships/hyperlink" Target="https://podminky.urs.cz/item/CS_URS_2024_01/153116111" TargetMode="External" /><Relationship Id="rId14" Type="http://schemas.openxmlformats.org/officeDocument/2006/relationships/hyperlink" Target="https://podminky.urs.cz/item/CS_URS_2024_01/153116112" TargetMode="External" /><Relationship Id="rId15" Type="http://schemas.openxmlformats.org/officeDocument/2006/relationships/hyperlink" Target="https://podminky.urs.cz/item/CS_URS_2024_01/153116113" TargetMode="External" /><Relationship Id="rId16" Type="http://schemas.openxmlformats.org/officeDocument/2006/relationships/hyperlink" Target="https://podminky.urs.cz/item/CS_URS_2024_01/161151113" TargetMode="External" /><Relationship Id="rId17" Type="http://schemas.openxmlformats.org/officeDocument/2006/relationships/hyperlink" Target="https://podminky.urs.cz/item/CS_URS_2024_01/162251102" TargetMode="External" /><Relationship Id="rId18" Type="http://schemas.openxmlformats.org/officeDocument/2006/relationships/hyperlink" Target="https://podminky.urs.cz/item/CS_URS_2024_01/162251122" TargetMode="External" /><Relationship Id="rId19" Type="http://schemas.openxmlformats.org/officeDocument/2006/relationships/hyperlink" Target="https://podminky.urs.cz/item/CS_URS_2024_01/167151111" TargetMode="External" /><Relationship Id="rId20" Type="http://schemas.openxmlformats.org/officeDocument/2006/relationships/hyperlink" Target="https://podminky.urs.cz/item/CS_URS_2024_01/167151112" TargetMode="External" /><Relationship Id="rId21" Type="http://schemas.openxmlformats.org/officeDocument/2006/relationships/hyperlink" Target="https://podminky.urs.cz/item/CS_URS_2024_01/171251101" TargetMode="External" /><Relationship Id="rId22" Type="http://schemas.openxmlformats.org/officeDocument/2006/relationships/hyperlink" Target="https://podminky.urs.cz/item/CS_URS_2024_01/174151101" TargetMode="External" /><Relationship Id="rId23" Type="http://schemas.openxmlformats.org/officeDocument/2006/relationships/hyperlink" Target="https://podminky.urs.cz/item/CS_URS_2024_01/181351005" TargetMode="External" /><Relationship Id="rId24" Type="http://schemas.openxmlformats.org/officeDocument/2006/relationships/hyperlink" Target="https://podminky.urs.cz/item/CS_URS_2024_01/153211002" TargetMode="External" /><Relationship Id="rId25" Type="http://schemas.openxmlformats.org/officeDocument/2006/relationships/hyperlink" Target="https://podminky.urs.cz/item/CS_URS_2024_01/153273123" TargetMode="External" /><Relationship Id="rId26" Type="http://schemas.openxmlformats.org/officeDocument/2006/relationships/hyperlink" Target="https://podminky.urs.cz/item/CS_URS_2024_01/273313811" TargetMode="External" /><Relationship Id="rId27" Type="http://schemas.openxmlformats.org/officeDocument/2006/relationships/hyperlink" Target="https://podminky.urs.cz/item/CS_URS_2024_01/291211111" TargetMode="External" /><Relationship Id="rId28" Type="http://schemas.openxmlformats.org/officeDocument/2006/relationships/hyperlink" Target="https://podminky.urs.cz/item/CS_URS_2024_01/564251111" TargetMode="External" /><Relationship Id="rId29" Type="http://schemas.openxmlformats.org/officeDocument/2006/relationships/hyperlink" Target="https://podminky.urs.cz/item/CS_URS_2024_01/631319111" TargetMode="External" /><Relationship Id="rId30" Type="http://schemas.openxmlformats.org/officeDocument/2006/relationships/hyperlink" Target="https://podminky.urs.cz/item/CS_URS_2024_01/890211811" TargetMode="External" /><Relationship Id="rId31" Type="http://schemas.openxmlformats.org/officeDocument/2006/relationships/hyperlink" Target="https://podminky.urs.cz/item/CS_URS_2024_01/894302151" TargetMode="External" /><Relationship Id="rId32" Type="http://schemas.openxmlformats.org/officeDocument/2006/relationships/hyperlink" Target="https://podminky.urs.cz/item/CS_URS_2024_01/894608211" TargetMode="External" /><Relationship Id="rId33" Type="http://schemas.openxmlformats.org/officeDocument/2006/relationships/hyperlink" Target="https://podminky.urs.cz/item/CS_URS_2024_01/899623161" TargetMode="External" /><Relationship Id="rId34" Type="http://schemas.openxmlformats.org/officeDocument/2006/relationships/hyperlink" Target="https://podminky.urs.cz/item/CS_URS_2024_01/962052211" TargetMode="External" /><Relationship Id="rId35" Type="http://schemas.openxmlformats.org/officeDocument/2006/relationships/hyperlink" Target="https://podminky.urs.cz/item/CS_URS_2024_01/997221551" TargetMode="External" /><Relationship Id="rId36" Type="http://schemas.openxmlformats.org/officeDocument/2006/relationships/hyperlink" Target="https://podminky.urs.cz/item/CS_URS_2024_01/997221559" TargetMode="External" /><Relationship Id="rId37" Type="http://schemas.openxmlformats.org/officeDocument/2006/relationships/hyperlink" Target="https://podminky.urs.cz/item/CS_URS_2024_01/997221611" TargetMode="External" /><Relationship Id="rId38" Type="http://schemas.openxmlformats.org/officeDocument/2006/relationships/hyperlink" Target="https://podminky.urs.cz/item/CS_URS_2024_01/997221615" TargetMode="External" /><Relationship Id="rId39" Type="http://schemas.openxmlformats.org/officeDocument/2006/relationships/hyperlink" Target="https://podminky.urs.cz/item/CS_URS_2024_01/998003111" TargetMode="External" /><Relationship Id="rId40" Type="http://schemas.openxmlformats.org/officeDocument/2006/relationships/hyperlink" Target="https://podminky.urs.cz/item/CS_URS_2024_01/998272201" TargetMode="External" /><Relationship Id="rId41" Type="http://schemas.openxmlformats.org/officeDocument/2006/relationships/hyperlink" Target="https://podminky.urs.cz/item/CS_URS_2024_01/767861012" TargetMode="External" /><Relationship Id="rId42" Type="http://schemas.openxmlformats.org/officeDocument/2006/relationships/hyperlink" Target="https://podminky.urs.cz/item/CS_URS_2024_01/767991912" TargetMode="External" /><Relationship Id="rId43" Type="http://schemas.openxmlformats.org/officeDocument/2006/relationships/hyperlink" Target="https://podminky.urs.cz/item/CS_URS_2024_01/76799191R" TargetMode="External" /><Relationship Id="rId44" Type="http://schemas.openxmlformats.org/officeDocument/2006/relationships/hyperlink" Target="https://podminky.urs.cz/item/CS_URS_2024_01/998767201" TargetMode="External" /><Relationship Id="rId4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92" TargetMode="External" /><Relationship Id="rId2" Type="http://schemas.openxmlformats.org/officeDocument/2006/relationships/hyperlink" Target="https://podminky.urs.cz/item/CS_URS_2024_01/113107512" TargetMode="External" /><Relationship Id="rId3" Type="http://schemas.openxmlformats.org/officeDocument/2006/relationships/hyperlink" Target="https://podminky.urs.cz/item/CS_URS_2024_01/115101201" TargetMode="External" /><Relationship Id="rId4" Type="http://schemas.openxmlformats.org/officeDocument/2006/relationships/hyperlink" Target="https://podminky.urs.cz/item/CS_URS_2024_01/115108111" TargetMode="External" /><Relationship Id="rId5" Type="http://schemas.openxmlformats.org/officeDocument/2006/relationships/hyperlink" Target="https://podminky.urs.cz/item/CS_URS_2024_01/121151105" TargetMode="External" /><Relationship Id="rId6" Type="http://schemas.openxmlformats.org/officeDocument/2006/relationships/hyperlink" Target="https://podminky.urs.cz/item/CS_URS_2024_01/131213131" TargetMode="External" /><Relationship Id="rId7" Type="http://schemas.openxmlformats.org/officeDocument/2006/relationships/hyperlink" Target="https://podminky.urs.cz/item/CS_URS_2024_01/133154103" TargetMode="External" /><Relationship Id="rId8" Type="http://schemas.openxmlformats.org/officeDocument/2006/relationships/hyperlink" Target="https://podminky.urs.cz/item/CS_URS_2024_01/133254104" TargetMode="External" /><Relationship Id="rId9" Type="http://schemas.openxmlformats.org/officeDocument/2006/relationships/hyperlink" Target="https://podminky.urs.cz/item/CS_URS_2024_01/133454102" TargetMode="External" /><Relationship Id="rId10" Type="http://schemas.openxmlformats.org/officeDocument/2006/relationships/hyperlink" Target="https://podminky.urs.cz/item/CS_URS_2024_01/151811133" TargetMode="External" /><Relationship Id="rId11" Type="http://schemas.openxmlformats.org/officeDocument/2006/relationships/hyperlink" Target="https://podminky.urs.cz/item/CS_URS_2024_01/151811233" TargetMode="External" /><Relationship Id="rId12" Type="http://schemas.openxmlformats.org/officeDocument/2006/relationships/hyperlink" Target="https://podminky.urs.cz/item/CS_URS_2024_01/161151103" TargetMode="External" /><Relationship Id="rId13" Type="http://schemas.openxmlformats.org/officeDocument/2006/relationships/hyperlink" Target="https://podminky.urs.cz/item/CS_URS_2024_01/161151113" TargetMode="External" /><Relationship Id="rId14" Type="http://schemas.openxmlformats.org/officeDocument/2006/relationships/hyperlink" Target="https://podminky.urs.cz/item/CS_URS_2024_01/162251102" TargetMode="External" /><Relationship Id="rId15" Type="http://schemas.openxmlformats.org/officeDocument/2006/relationships/hyperlink" Target="https://podminky.urs.cz/item/CS_URS_2024_01/162251122" TargetMode="External" /><Relationship Id="rId16" Type="http://schemas.openxmlformats.org/officeDocument/2006/relationships/hyperlink" Target="https://podminky.urs.cz/item/CS_URS_2024_01/167151111" TargetMode="External" /><Relationship Id="rId17" Type="http://schemas.openxmlformats.org/officeDocument/2006/relationships/hyperlink" Target="https://podminky.urs.cz/item/CS_URS_2024_01/167151112" TargetMode="External" /><Relationship Id="rId18" Type="http://schemas.openxmlformats.org/officeDocument/2006/relationships/hyperlink" Target="https://podminky.urs.cz/item/CS_URS_2024_01/171251101" TargetMode="External" /><Relationship Id="rId19" Type="http://schemas.openxmlformats.org/officeDocument/2006/relationships/hyperlink" Target="https://podminky.urs.cz/item/CS_URS_2024_01/174151101" TargetMode="External" /><Relationship Id="rId20" Type="http://schemas.openxmlformats.org/officeDocument/2006/relationships/hyperlink" Target="https://podminky.urs.cz/item/CS_URS_2024_01/181351005" TargetMode="External" /><Relationship Id="rId21" Type="http://schemas.openxmlformats.org/officeDocument/2006/relationships/hyperlink" Target="https://podminky.urs.cz/item/CS_URS_2024_01/273313811" TargetMode="External" /><Relationship Id="rId22" Type="http://schemas.openxmlformats.org/officeDocument/2006/relationships/hyperlink" Target="https://podminky.urs.cz/item/CS_URS_2024_01/291211111" TargetMode="External" /><Relationship Id="rId23" Type="http://schemas.openxmlformats.org/officeDocument/2006/relationships/hyperlink" Target="https://podminky.urs.cz/item/CS_URS_2024_01/564251111" TargetMode="External" /><Relationship Id="rId24" Type="http://schemas.openxmlformats.org/officeDocument/2006/relationships/hyperlink" Target="https://podminky.urs.cz/item/CS_URS_2024_01/631319111" TargetMode="External" /><Relationship Id="rId25" Type="http://schemas.openxmlformats.org/officeDocument/2006/relationships/hyperlink" Target="https://podminky.urs.cz/item/CS_URS_2024_01/857472122" TargetMode="External" /><Relationship Id="rId26" Type="http://schemas.openxmlformats.org/officeDocument/2006/relationships/hyperlink" Target="https://podminky.urs.cz/item/CS_URS_2024_01/857472192" TargetMode="External" /><Relationship Id="rId27" Type="http://schemas.openxmlformats.org/officeDocument/2006/relationships/hyperlink" Target="https://podminky.urs.cz/item/CS_URS_2024_01/890211811" TargetMode="External" /><Relationship Id="rId28" Type="http://schemas.openxmlformats.org/officeDocument/2006/relationships/hyperlink" Target="https://podminky.urs.cz/item/CS_URS_2024_01/894302151" TargetMode="External" /><Relationship Id="rId29" Type="http://schemas.openxmlformats.org/officeDocument/2006/relationships/hyperlink" Target="https://podminky.urs.cz/item/CS_URS_2024_01/894608211" TargetMode="External" /><Relationship Id="rId30" Type="http://schemas.openxmlformats.org/officeDocument/2006/relationships/hyperlink" Target="https://podminky.urs.cz/item/CS_URS_2024_01/899623161" TargetMode="External" /><Relationship Id="rId31" Type="http://schemas.openxmlformats.org/officeDocument/2006/relationships/hyperlink" Target="https://podminky.urs.cz/item/CS_URS_2024_01/962052211" TargetMode="External" /><Relationship Id="rId32" Type="http://schemas.openxmlformats.org/officeDocument/2006/relationships/hyperlink" Target="https://podminky.urs.cz/item/CS_URS_2024_01/997221551" TargetMode="External" /><Relationship Id="rId33" Type="http://schemas.openxmlformats.org/officeDocument/2006/relationships/hyperlink" Target="https://podminky.urs.cz/item/CS_URS_2024_01/997221559" TargetMode="External" /><Relationship Id="rId34" Type="http://schemas.openxmlformats.org/officeDocument/2006/relationships/hyperlink" Target="https://podminky.urs.cz/item/CS_URS_2024_01/997221611" TargetMode="External" /><Relationship Id="rId35" Type="http://schemas.openxmlformats.org/officeDocument/2006/relationships/hyperlink" Target="https://podminky.urs.cz/item/CS_URS_2024_01/997221615" TargetMode="External" /><Relationship Id="rId36" Type="http://schemas.openxmlformats.org/officeDocument/2006/relationships/hyperlink" Target="https://podminky.urs.cz/item/CS_URS_2024_01/998003111" TargetMode="External" /><Relationship Id="rId37" Type="http://schemas.openxmlformats.org/officeDocument/2006/relationships/hyperlink" Target="https://podminky.urs.cz/item/CS_URS_2024_01/998272201" TargetMode="External" /><Relationship Id="rId38" Type="http://schemas.openxmlformats.org/officeDocument/2006/relationships/hyperlink" Target="https://podminky.urs.cz/item/CS_URS_2024_01/767861012" TargetMode="External" /><Relationship Id="rId39" Type="http://schemas.openxmlformats.org/officeDocument/2006/relationships/hyperlink" Target="https://podminky.urs.cz/item/CS_URS_2024_01/767991912" TargetMode="External" /><Relationship Id="rId40" Type="http://schemas.openxmlformats.org/officeDocument/2006/relationships/hyperlink" Target="https://podminky.urs.cz/item/CS_URS_2024_01/76799191R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hyperlink" Target="https://podminky.urs.cz/item/CS_URS_2024_01/230027200" TargetMode="External" /><Relationship Id="rId43" Type="http://schemas.openxmlformats.org/officeDocument/2006/relationships/hyperlink" Target="https://podminky.urs.cz/item/CS_URS_2024_01/230027215" TargetMode="External" /><Relationship Id="rId4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31112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22251104" TargetMode="External" /><Relationship Id="rId4" Type="http://schemas.openxmlformats.org/officeDocument/2006/relationships/hyperlink" Target="https://podminky.urs.cz/item/CS_URS_2024_01/162351103" TargetMode="External" /><Relationship Id="rId5" Type="http://schemas.openxmlformats.org/officeDocument/2006/relationships/hyperlink" Target="https://podminky.urs.cz/item/CS_URS_2024_01/162351104" TargetMode="External" /><Relationship Id="rId6" Type="http://schemas.openxmlformats.org/officeDocument/2006/relationships/hyperlink" Target="https://podminky.urs.cz/item/CS_URS_2024_01/167151111" TargetMode="External" /><Relationship Id="rId7" Type="http://schemas.openxmlformats.org/officeDocument/2006/relationships/hyperlink" Target="https://podminky.urs.cz/item/CS_URS_2024_01/171151103" TargetMode="External" /><Relationship Id="rId8" Type="http://schemas.openxmlformats.org/officeDocument/2006/relationships/hyperlink" Target="https://podminky.urs.cz/item/CS_URS_2024_01/181351115" TargetMode="External" /><Relationship Id="rId9" Type="http://schemas.openxmlformats.org/officeDocument/2006/relationships/hyperlink" Target="https://podminky.urs.cz/item/CS_URS_2024_01/113151111" TargetMode="External" /><Relationship Id="rId10" Type="http://schemas.openxmlformats.org/officeDocument/2006/relationships/hyperlink" Target="https://podminky.urs.cz/item/CS_URS_2024_01/213141113" TargetMode="External" /><Relationship Id="rId11" Type="http://schemas.openxmlformats.org/officeDocument/2006/relationships/hyperlink" Target="https://podminky.urs.cz/item/CS_URS_2024_01/291211111" TargetMode="External" /><Relationship Id="rId12" Type="http://schemas.openxmlformats.org/officeDocument/2006/relationships/hyperlink" Target="https://podminky.urs.cz/item/CS_URS_2024_01/113107222" TargetMode="External" /><Relationship Id="rId13" Type="http://schemas.openxmlformats.org/officeDocument/2006/relationships/hyperlink" Target="https://podminky.urs.cz/item/CS_URS_2024_01/564871111" TargetMode="External" /><Relationship Id="rId14" Type="http://schemas.openxmlformats.org/officeDocument/2006/relationships/hyperlink" Target="https://podminky.urs.cz/item/CS_URS_2024_01/564961315" TargetMode="External" /><Relationship Id="rId15" Type="http://schemas.openxmlformats.org/officeDocument/2006/relationships/hyperlink" Target="https://podminky.urs.cz/item/CS_URS_2024_01/997221551" TargetMode="External" /><Relationship Id="rId16" Type="http://schemas.openxmlformats.org/officeDocument/2006/relationships/hyperlink" Target="https://podminky.urs.cz/item/CS_URS_2024_01/997221559" TargetMode="External" /><Relationship Id="rId17" Type="http://schemas.openxmlformats.org/officeDocument/2006/relationships/hyperlink" Target="https://podminky.urs.cz/item/CS_URS_2024_01/997221611" TargetMode="External" /><Relationship Id="rId18" Type="http://schemas.openxmlformats.org/officeDocument/2006/relationships/hyperlink" Target="https://podminky.urs.cz/item/CS_URS_2024_01/997221861" TargetMode="External" /><Relationship Id="rId19" Type="http://schemas.openxmlformats.org/officeDocument/2006/relationships/hyperlink" Target="https://podminky.urs.cz/item/CS_URS_2024_01/997221873" TargetMode="External" /><Relationship Id="rId20" Type="http://schemas.openxmlformats.org/officeDocument/2006/relationships/hyperlink" Target="https://podminky.urs.cz/item/CS_URS_2024_01/998226011" TargetMode="External" /><Relationship Id="rId21" Type="http://schemas.openxmlformats.org/officeDocument/2006/relationships/hyperlink" Target="https://podminky.urs.cz/item/CS_URS_2024_01/998226094" TargetMode="External" /><Relationship Id="rId22" Type="http://schemas.openxmlformats.org/officeDocument/2006/relationships/hyperlink" Target="https://podminky.urs.cz/item/CS_URS_2024_01/998226095" TargetMode="External" /><Relationship Id="rId2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.4" TargetMode="External" /><Relationship Id="rId2" Type="http://schemas.openxmlformats.org/officeDocument/2006/relationships/hyperlink" Target="https://podminky.urs.cz/item/CS_URS_2024_01/2.11" TargetMode="External" /><Relationship Id="rId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39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40</v>
      </c>
      <c r="E29" s="49"/>
      <c r="F29" s="34" t="s">
        <v>41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42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44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46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47</v>
      </c>
      <c r="U35" s="56"/>
      <c r="V35" s="56"/>
      <c r="W35" s="56"/>
      <c r="X35" s="58" t="s">
        <v>48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49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50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51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52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51</v>
      </c>
      <c r="AI60" s="44"/>
      <c r="AJ60" s="44"/>
      <c r="AK60" s="44"/>
      <c r="AL60" s="44"/>
      <c r="AM60" s="66" t="s">
        <v>52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53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54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51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52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51</v>
      </c>
      <c r="AI75" s="44"/>
      <c r="AJ75" s="44"/>
      <c r="AK75" s="44"/>
      <c r="AL75" s="44"/>
      <c r="AM75" s="66" t="s">
        <v>52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55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2020-002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PI 16010 Oprava vnitřního povrchu potrubí obtoku vodojemu 1 a 2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Vestec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7. 3. 2024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VODA Želivka, a.s.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30</v>
      </c>
      <c r="AJ89" s="42"/>
      <c r="AK89" s="42"/>
      <c r="AL89" s="42"/>
      <c r="AM89" s="82" t="str">
        <f>IF(E17="","",E17)</f>
        <v xml:space="preserve"> </v>
      </c>
      <c r="AN89" s="73"/>
      <c r="AO89" s="73"/>
      <c r="AP89" s="73"/>
      <c r="AQ89" s="42"/>
      <c r="AR89" s="46"/>
      <c r="AS89" s="83" t="s">
        <v>56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25.65" customHeight="1">
      <c r="A90" s="40"/>
      <c r="B90" s="41"/>
      <c r="C90" s="34" t="s">
        <v>28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33</v>
      </c>
      <c r="AJ90" s="42"/>
      <c r="AK90" s="42"/>
      <c r="AL90" s="42"/>
      <c r="AM90" s="82" t="str">
        <f>IF(E20="","",E20)</f>
        <v>Vodohospodářský rozvoj a výstavba, a.s.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57</v>
      </c>
      <c r="D92" s="96"/>
      <c r="E92" s="96"/>
      <c r="F92" s="96"/>
      <c r="G92" s="96"/>
      <c r="H92" s="97"/>
      <c r="I92" s="98" t="s">
        <v>58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59</v>
      </c>
      <c r="AH92" s="96"/>
      <c r="AI92" s="96"/>
      <c r="AJ92" s="96"/>
      <c r="AK92" s="96"/>
      <c r="AL92" s="96"/>
      <c r="AM92" s="96"/>
      <c r="AN92" s="98" t="s">
        <v>60</v>
      </c>
      <c r="AO92" s="96"/>
      <c r="AP92" s="100"/>
      <c r="AQ92" s="101" t="s">
        <v>61</v>
      </c>
      <c r="AR92" s="46"/>
      <c r="AS92" s="102" t="s">
        <v>62</v>
      </c>
      <c r="AT92" s="103" t="s">
        <v>63</v>
      </c>
      <c r="AU92" s="103" t="s">
        <v>64</v>
      </c>
      <c r="AV92" s="103" t="s">
        <v>65</v>
      </c>
      <c r="AW92" s="103" t="s">
        <v>66</v>
      </c>
      <c r="AX92" s="103" t="s">
        <v>67</v>
      </c>
      <c r="AY92" s="103" t="s">
        <v>68</v>
      </c>
      <c r="AZ92" s="103" t="s">
        <v>69</v>
      </c>
      <c r="BA92" s="103" t="s">
        <v>70</v>
      </c>
      <c r="BB92" s="103" t="s">
        <v>71</v>
      </c>
      <c r="BC92" s="103" t="s">
        <v>72</v>
      </c>
      <c r="BD92" s="104" t="s">
        <v>73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74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ROUND(SUM(AG95:AG100),2)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ROUND(SUM(AS95:AS100),2)</f>
        <v>0</v>
      </c>
      <c r="AT94" s="116">
        <f>ROUND(SUM(AV94:AW94),2)</f>
        <v>0</v>
      </c>
      <c r="AU94" s="117">
        <f>ROUND(SUM(AU95:AU100),5)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ROUND(SUM(AZ95:AZ100),2)</f>
        <v>0</v>
      </c>
      <c r="BA94" s="116">
        <f>ROUND(SUM(BA95:BA100),2)</f>
        <v>0</v>
      </c>
      <c r="BB94" s="116">
        <f>ROUND(SUM(BB95:BB100),2)</f>
        <v>0</v>
      </c>
      <c r="BC94" s="116">
        <f>ROUND(SUM(BC95:BC100),2)</f>
        <v>0</v>
      </c>
      <c r="BD94" s="118">
        <f>ROUND(SUM(BD95:BD100),2)</f>
        <v>0</v>
      </c>
      <c r="BE94" s="6"/>
      <c r="BS94" s="119" t="s">
        <v>75</v>
      </c>
      <c r="BT94" s="119" t="s">
        <v>76</v>
      </c>
      <c r="BU94" s="120" t="s">
        <v>77</v>
      </c>
      <c r="BV94" s="119" t="s">
        <v>78</v>
      </c>
      <c r="BW94" s="119" t="s">
        <v>5</v>
      </c>
      <c r="BX94" s="119" t="s">
        <v>79</v>
      </c>
      <c r="CL94" s="119" t="s">
        <v>1</v>
      </c>
    </row>
    <row r="95" s="7" customFormat="1" ht="16.5" customHeight="1">
      <c r="A95" s="121" t="s">
        <v>80</v>
      </c>
      <c r="B95" s="122"/>
      <c r="C95" s="123"/>
      <c r="D95" s="124" t="s">
        <v>81</v>
      </c>
      <c r="E95" s="124"/>
      <c r="F95" s="124"/>
      <c r="G95" s="124"/>
      <c r="H95" s="124"/>
      <c r="I95" s="125"/>
      <c r="J95" s="124" t="s">
        <v>82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'01 - Obtok DN1000'!J30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83</v>
      </c>
      <c r="AR95" s="128"/>
      <c r="AS95" s="129">
        <v>0</v>
      </c>
      <c r="AT95" s="130">
        <f>ROUND(SUM(AV95:AW95),2)</f>
        <v>0</v>
      </c>
      <c r="AU95" s="131">
        <f>'01 - Obtok DN1000'!P119</f>
        <v>0</v>
      </c>
      <c r="AV95" s="130">
        <f>'01 - Obtok DN1000'!J33</f>
        <v>0</v>
      </c>
      <c r="AW95" s="130">
        <f>'01 - Obtok DN1000'!J34</f>
        <v>0</v>
      </c>
      <c r="AX95" s="130">
        <f>'01 - Obtok DN1000'!J35</f>
        <v>0</v>
      </c>
      <c r="AY95" s="130">
        <f>'01 - Obtok DN1000'!J36</f>
        <v>0</v>
      </c>
      <c r="AZ95" s="130">
        <f>'01 - Obtok DN1000'!F33</f>
        <v>0</v>
      </c>
      <c r="BA95" s="130">
        <f>'01 - Obtok DN1000'!F34</f>
        <v>0</v>
      </c>
      <c r="BB95" s="130">
        <f>'01 - Obtok DN1000'!F35</f>
        <v>0</v>
      </c>
      <c r="BC95" s="130">
        <f>'01 - Obtok DN1000'!F36</f>
        <v>0</v>
      </c>
      <c r="BD95" s="132">
        <f>'01 - Obtok DN1000'!F37</f>
        <v>0</v>
      </c>
      <c r="BE95" s="7"/>
      <c r="BT95" s="133" t="s">
        <v>84</v>
      </c>
      <c r="BV95" s="133" t="s">
        <v>78</v>
      </c>
      <c r="BW95" s="133" t="s">
        <v>85</v>
      </c>
      <c r="BX95" s="133" t="s">
        <v>5</v>
      </c>
      <c r="CL95" s="133" t="s">
        <v>1</v>
      </c>
      <c r="CM95" s="133" t="s">
        <v>86</v>
      </c>
    </row>
    <row r="96" s="7" customFormat="1" ht="16.5" customHeight="1">
      <c r="A96" s="121" t="s">
        <v>80</v>
      </c>
      <c r="B96" s="122"/>
      <c r="C96" s="123"/>
      <c r="D96" s="124" t="s">
        <v>87</v>
      </c>
      <c r="E96" s="124"/>
      <c r="F96" s="124"/>
      <c r="G96" s="124"/>
      <c r="H96" s="124"/>
      <c r="I96" s="125"/>
      <c r="J96" s="124" t="s">
        <v>88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'02 - Obtok DN1600'!J30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83</v>
      </c>
      <c r="AR96" s="128"/>
      <c r="AS96" s="129">
        <v>0</v>
      </c>
      <c r="AT96" s="130">
        <f>ROUND(SUM(AV96:AW96),2)</f>
        <v>0</v>
      </c>
      <c r="AU96" s="131">
        <f>'02 - Obtok DN1600'!P121</f>
        <v>0</v>
      </c>
      <c r="AV96" s="130">
        <f>'02 - Obtok DN1600'!J33</f>
        <v>0</v>
      </c>
      <c r="AW96" s="130">
        <f>'02 - Obtok DN1600'!J34</f>
        <v>0</v>
      </c>
      <c r="AX96" s="130">
        <f>'02 - Obtok DN1600'!J35</f>
        <v>0</v>
      </c>
      <c r="AY96" s="130">
        <f>'02 - Obtok DN1600'!J36</f>
        <v>0</v>
      </c>
      <c r="AZ96" s="130">
        <f>'02 - Obtok DN1600'!F33</f>
        <v>0</v>
      </c>
      <c r="BA96" s="130">
        <f>'02 - Obtok DN1600'!F34</f>
        <v>0</v>
      </c>
      <c r="BB96" s="130">
        <f>'02 - Obtok DN1600'!F35</f>
        <v>0</v>
      </c>
      <c r="BC96" s="130">
        <f>'02 - Obtok DN1600'!F36</f>
        <v>0</v>
      </c>
      <c r="BD96" s="132">
        <f>'02 - Obtok DN1600'!F37</f>
        <v>0</v>
      </c>
      <c r="BE96" s="7"/>
      <c r="BT96" s="133" t="s">
        <v>84</v>
      </c>
      <c r="BV96" s="133" t="s">
        <v>78</v>
      </c>
      <c r="BW96" s="133" t="s">
        <v>89</v>
      </c>
      <c r="BX96" s="133" t="s">
        <v>5</v>
      </c>
      <c r="CL96" s="133" t="s">
        <v>1</v>
      </c>
      <c r="CM96" s="133" t="s">
        <v>86</v>
      </c>
    </row>
    <row r="97" s="7" customFormat="1" ht="24.75" customHeight="1">
      <c r="A97" s="121" t="s">
        <v>80</v>
      </c>
      <c r="B97" s="122"/>
      <c r="C97" s="123"/>
      <c r="D97" s="124" t="s">
        <v>90</v>
      </c>
      <c r="E97" s="124"/>
      <c r="F97" s="124"/>
      <c r="G97" s="124"/>
      <c r="H97" s="124"/>
      <c r="I97" s="125"/>
      <c r="J97" s="124" t="s">
        <v>91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'03 - Řešení vstupu do obt...'!J30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83</v>
      </c>
      <c r="AR97" s="128"/>
      <c r="AS97" s="129">
        <v>0</v>
      </c>
      <c r="AT97" s="130">
        <f>ROUND(SUM(AV97:AW97),2)</f>
        <v>0</v>
      </c>
      <c r="AU97" s="131">
        <f>'03 - Řešení vstupu do obt...'!P126</f>
        <v>0</v>
      </c>
      <c r="AV97" s="130">
        <f>'03 - Řešení vstupu do obt...'!J33</f>
        <v>0</v>
      </c>
      <c r="AW97" s="130">
        <f>'03 - Řešení vstupu do obt...'!J34</f>
        <v>0</v>
      </c>
      <c r="AX97" s="130">
        <f>'03 - Řešení vstupu do obt...'!J35</f>
        <v>0</v>
      </c>
      <c r="AY97" s="130">
        <f>'03 - Řešení vstupu do obt...'!J36</f>
        <v>0</v>
      </c>
      <c r="AZ97" s="130">
        <f>'03 - Řešení vstupu do obt...'!F33</f>
        <v>0</v>
      </c>
      <c r="BA97" s="130">
        <f>'03 - Řešení vstupu do obt...'!F34</f>
        <v>0</v>
      </c>
      <c r="BB97" s="130">
        <f>'03 - Řešení vstupu do obt...'!F35</f>
        <v>0</v>
      </c>
      <c r="BC97" s="130">
        <f>'03 - Řešení vstupu do obt...'!F36</f>
        <v>0</v>
      </c>
      <c r="BD97" s="132">
        <f>'03 - Řešení vstupu do obt...'!F37</f>
        <v>0</v>
      </c>
      <c r="BE97" s="7"/>
      <c r="BT97" s="133" t="s">
        <v>84</v>
      </c>
      <c r="BV97" s="133" t="s">
        <v>78</v>
      </c>
      <c r="BW97" s="133" t="s">
        <v>92</v>
      </c>
      <c r="BX97" s="133" t="s">
        <v>5</v>
      </c>
      <c r="CL97" s="133" t="s">
        <v>1</v>
      </c>
      <c r="CM97" s="133" t="s">
        <v>86</v>
      </c>
    </row>
    <row r="98" s="7" customFormat="1" ht="24.75" customHeight="1">
      <c r="A98" s="121" t="s">
        <v>80</v>
      </c>
      <c r="B98" s="122"/>
      <c r="C98" s="123"/>
      <c r="D98" s="124" t="s">
        <v>93</v>
      </c>
      <c r="E98" s="124"/>
      <c r="F98" s="124"/>
      <c r="G98" s="124"/>
      <c r="H98" s="124"/>
      <c r="I98" s="125"/>
      <c r="J98" s="124" t="s">
        <v>94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'04 - Řešení vstupu do obt...'!J30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83</v>
      </c>
      <c r="AR98" s="128"/>
      <c r="AS98" s="129">
        <v>0</v>
      </c>
      <c r="AT98" s="130">
        <f>ROUND(SUM(AV98:AW98),2)</f>
        <v>0</v>
      </c>
      <c r="AU98" s="131">
        <f>'04 - Řešení vstupu do obt...'!P128</f>
        <v>0</v>
      </c>
      <c r="AV98" s="130">
        <f>'04 - Řešení vstupu do obt...'!J33</f>
        <v>0</v>
      </c>
      <c r="AW98" s="130">
        <f>'04 - Řešení vstupu do obt...'!J34</f>
        <v>0</v>
      </c>
      <c r="AX98" s="130">
        <f>'04 - Řešení vstupu do obt...'!J35</f>
        <v>0</v>
      </c>
      <c r="AY98" s="130">
        <f>'04 - Řešení vstupu do obt...'!J36</f>
        <v>0</v>
      </c>
      <c r="AZ98" s="130">
        <f>'04 - Řešení vstupu do obt...'!F33</f>
        <v>0</v>
      </c>
      <c r="BA98" s="130">
        <f>'04 - Řešení vstupu do obt...'!F34</f>
        <v>0</v>
      </c>
      <c r="BB98" s="130">
        <f>'04 - Řešení vstupu do obt...'!F35</f>
        <v>0</v>
      </c>
      <c r="BC98" s="130">
        <f>'04 - Řešení vstupu do obt...'!F36</f>
        <v>0</v>
      </c>
      <c r="BD98" s="132">
        <f>'04 - Řešení vstupu do obt...'!F37</f>
        <v>0</v>
      </c>
      <c r="BE98" s="7"/>
      <c r="BT98" s="133" t="s">
        <v>84</v>
      </c>
      <c r="BV98" s="133" t="s">
        <v>78</v>
      </c>
      <c r="BW98" s="133" t="s">
        <v>95</v>
      </c>
      <c r="BX98" s="133" t="s">
        <v>5</v>
      </c>
      <c r="CL98" s="133" t="s">
        <v>1</v>
      </c>
      <c r="CM98" s="133" t="s">
        <v>86</v>
      </c>
    </row>
    <row r="99" s="7" customFormat="1" ht="37.5" customHeight="1">
      <c r="A99" s="121" t="s">
        <v>80</v>
      </c>
      <c r="B99" s="122"/>
      <c r="C99" s="123"/>
      <c r="D99" s="124" t="s">
        <v>96</v>
      </c>
      <c r="E99" s="124"/>
      <c r="F99" s="124"/>
      <c r="G99" s="124"/>
      <c r="H99" s="124"/>
      <c r="I99" s="125"/>
      <c r="J99" s="124" t="s">
        <v>97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'05 - Provizorní příjezdov...'!J30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83</v>
      </c>
      <c r="AR99" s="128"/>
      <c r="AS99" s="129">
        <v>0</v>
      </c>
      <c r="AT99" s="130">
        <f>ROUND(SUM(AV99:AW99),2)</f>
        <v>0</v>
      </c>
      <c r="AU99" s="131">
        <f>'05 - Provizorní příjezdov...'!P122</f>
        <v>0</v>
      </c>
      <c r="AV99" s="130">
        <f>'05 - Provizorní příjezdov...'!J33</f>
        <v>0</v>
      </c>
      <c r="AW99" s="130">
        <f>'05 - Provizorní příjezdov...'!J34</f>
        <v>0</v>
      </c>
      <c r="AX99" s="130">
        <f>'05 - Provizorní příjezdov...'!J35</f>
        <v>0</v>
      </c>
      <c r="AY99" s="130">
        <f>'05 - Provizorní příjezdov...'!J36</f>
        <v>0</v>
      </c>
      <c r="AZ99" s="130">
        <f>'05 - Provizorní příjezdov...'!F33</f>
        <v>0</v>
      </c>
      <c r="BA99" s="130">
        <f>'05 - Provizorní příjezdov...'!F34</f>
        <v>0</v>
      </c>
      <c r="BB99" s="130">
        <f>'05 - Provizorní příjezdov...'!F35</f>
        <v>0</v>
      </c>
      <c r="BC99" s="130">
        <f>'05 - Provizorní příjezdov...'!F36</f>
        <v>0</v>
      </c>
      <c r="BD99" s="132">
        <f>'05 - Provizorní příjezdov...'!F37</f>
        <v>0</v>
      </c>
      <c r="BE99" s="7"/>
      <c r="BT99" s="133" t="s">
        <v>84</v>
      </c>
      <c r="BV99" s="133" t="s">
        <v>78</v>
      </c>
      <c r="BW99" s="133" t="s">
        <v>98</v>
      </c>
      <c r="BX99" s="133" t="s">
        <v>5</v>
      </c>
      <c r="CL99" s="133" t="s">
        <v>1</v>
      </c>
      <c r="CM99" s="133" t="s">
        <v>86</v>
      </c>
    </row>
    <row r="100" s="7" customFormat="1" ht="16.5" customHeight="1">
      <c r="A100" s="121" t="s">
        <v>80</v>
      </c>
      <c r="B100" s="122"/>
      <c r="C100" s="123"/>
      <c r="D100" s="124" t="s">
        <v>99</v>
      </c>
      <c r="E100" s="124"/>
      <c r="F100" s="124"/>
      <c r="G100" s="124"/>
      <c r="H100" s="124"/>
      <c r="I100" s="125"/>
      <c r="J100" s="124" t="s">
        <v>100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'06 - VRV - Vedlejší rozpo...'!J30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83</v>
      </c>
      <c r="AR100" s="128"/>
      <c r="AS100" s="134">
        <v>0</v>
      </c>
      <c r="AT100" s="135">
        <f>ROUND(SUM(AV100:AW100),2)</f>
        <v>0</v>
      </c>
      <c r="AU100" s="136">
        <f>'06 - VRV - Vedlejší rozpo...'!P117</f>
        <v>0</v>
      </c>
      <c r="AV100" s="135">
        <f>'06 - VRV - Vedlejší rozpo...'!J33</f>
        <v>0</v>
      </c>
      <c r="AW100" s="135">
        <f>'06 - VRV - Vedlejší rozpo...'!J34</f>
        <v>0</v>
      </c>
      <c r="AX100" s="135">
        <f>'06 - VRV - Vedlejší rozpo...'!J35</f>
        <v>0</v>
      </c>
      <c r="AY100" s="135">
        <f>'06 - VRV - Vedlejší rozpo...'!J36</f>
        <v>0</v>
      </c>
      <c r="AZ100" s="135">
        <f>'06 - VRV - Vedlejší rozpo...'!F33</f>
        <v>0</v>
      </c>
      <c r="BA100" s="135">
        <f>'06 - VRV - Vedlejší rozpo...'!F34</f>
        <v>0</v>
      </c>
      <c r="BB100" s="135">
        <f>'06 - VRV - Vedlejší rozpo...'!F35</f>
        <v>0</v>
      </c>
      <c r="BC100" s="135">
        <f>'06 - VRV - Vedlejší rozpo...'!F36</f>
        <v>0</v>
      </c>
      <c r="BD100" s="137">
        <f>'06 - VRV - Vedlejší rozpo...'!F37</f>
        <v>0</v>
      </c>
      <c r="BE100" s="7"/>
      <c r="BT100" s="133" t="s">
        <v>84</v>
      </c>
      <c r="BV100" s="133" t="s">
        <v>78</v>
      </c>
      <c r="BW100" s="133" t="s">
        <v>101</v>
      </c>
      <c r="BX100" s="133" t="s">
        <v>5</v>
      </c>
      <c r="CL100" s="133" t="s">
        <v>1</v>
      </c>
      <c r="CM100" s="133" t="s">
        <v>86</v>
      </c>
    </row>
    <row r="101" s="2" customFormat="1" ht="30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6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46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</row>
  </sheetData>
  <sheetProtection sheet="1" formatColumns="0" formatRows="0" objects="1" scenarios="1" spinCount="100000" saltValue="dPHZMhGUHpLHKsoBDxalr+MSEvDm3/fl5noxUP/lWzY9tHsP+uUq85jJWDhULbUqUkT3s2TgLR49MGewNP5cUw==" hashValue="qScdCbD7Ki3njLUSDil7iZg+dbc9QsFdSc5v3KwhZSf4cidSwtAbNSxIXyYRzjiTnoudz2GOwDMjhuEl5+Wi9Q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Obtok DN1000'!C2" display="/"/>
    <hyperlink ref="A96" location="'02 - Obtok DN1600'!C2" display="/"/>
    <hyperlink ref="A97" location="'03 - Řešení vstupu do obt...'!C2" display="/"/>
    <hyperlink ref="A98" location="'04 - Řešení vstupu do obt...'!C2" display="/"/>
    <hyperlink ref="A99" location="'05 - Provizorní příjezdov...'!C2" display="/"/>
    <hyperlink ref="A100" location="'06 - VRV - Vedlejší rozp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86</v>
      </c>
    </row>
    <row r="4" s="1" customFormat="1" ht="24.96" customHeight="1">
      <c r="B4" s="22"/>
      <c r="D4" s="140" t="s">
        <v>102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16.5" customHeight="1">
      <c r="B7" s="22"/>
      <c r="E7" s="143" t="str">
        <f>'Rekapitulace stavby'!K6</f>
        <v>PI 16010 Oprava vnitřního povrchu potrubí obtoku vodojemu 1 a 2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103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104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105</v>
      </c>
      <c r="G12" s="40"/>
      <c r="H12" s="40"/>
      <c r="I12" s="142" t="s">
        <v>22</v>
      </c>
      <c r="J12" s="146" t="str">
        <f>'Rekapitulace stavby'!AN8</f>
        <v>7. 3. 2024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31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27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106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107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55.25" customHeight="1">
      <c r="A27" s="147"/>
      <c r="B27" s="148"/>
      <c r="C27" s="147"/>
      <c r="D27" s="147"/>
      <c r="E27" s="149" t="s">
        <v>108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36</v>
      </c>
      <c r="E30" s="40"/>
      <c r="F30" s="40"/>
      <c r="G30" s="40"/>
      <c r="H30" s="40"/>
      <c r="I30" s="40"/>
      <c r="J30" s="153">
        <f>ROUND(J119,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38</v>
      </c>
      <c r="G32" s="40"/>
      <c r="H32" s="40"/>
      <c r="I32" s="154" t="s">
        <v>37</v>
      </c>
      <c r="J32" s="154" t="s">
        <v>39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40</v>
      </c>
      <c r="E33" s="142" t="s">
        <v>41</v>
      </c>
      <c r="F33" s="156">
        <f>ROUND((SUM(BE119:BE146)),  2)</f>
        <v>0</v>
      </c>
      <c r="G33" s="40"/>
      <c r="H33" s="40"/>
      <c r="I33" s="157">
        <v>0.20999999999999999</v>
      </c>
      <c r="J33" s="156">
        <f>ROUND(((SUM(BE119:BE146))*I33),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42</v>
      </c>
      <c r="F34" s="156">
        <f>ROUND((SUM(BF119:BF146)),  2)</f>
        <v>0</v>
      </c>
      <c r="G34" s="40"/>
      <c r="H34" s="40"/>
      <c r="I34" s="157">
        <v>0.12</v>
      </c>
      <c r="J34" s="156">
        <f>ROUND(((SUM(BF119:BF146))*I34),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43</v>
      </c>
      <c r="F35" s="156">
        <f>ROUND((SUM(BG119:BG146)),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44</v>
      </c>
      <c r="F36" s="156">
        <f>ROUND((SUM(BH119:BH146)),  2)</f>
        <v>0</v>
      </c>
      <c r="G36" s="40"/>
      <c r="H36" s="40"/>
      <c r="I36" s="157">
        <v>0.12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45</v>
      </c>
      <c r="F37" s="156">
        <f>ROUND((SUM(BI119:BI146)),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6" t="str">
        <f>E7</f>
        <v>PI 16010 Oprava vnitřního povrchu potrubí obtoku vodojemu 1 a 2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103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01 - Obtok DN1000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Vestec u Prahy, Zdiměřice u Prahy</v>
      </c>
      <c r="G89" s="42"/>
      <c r="H89" s="42"/>
      <c r="I89" s="34" t="s">
        <v>22</v>
      </c>
      <c r="J89" s="81" t="str">
        <f>IF(J12="","",J12)</f>
        <v>7. 3. 2024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 xml:space="preserve"> </v>
      </c>
      <c r="G91" s="42"/>
      <c r="H91" s="42"/>
      <c r="I91" s="34" t="s">
        <v>30</v>
      </c>
      <c r="J91" s="38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28</v>
      </c>
      <c r="D92" s="42"/>
      <c r="E92" s="42"/>
      <c r="F92" s="29" t="str">
        <f>IF(E18="","",E18)</f>
        <v>Vyplň údaj</v>
      </c>
      <c r="G92" s="42"/>
      <c r="H92" s="42"/>
      <c r="I92" s="34" t="s">
        <v>33</v>
      </c>
      <c r="J92" s="38" t="str">
        <f>E24</f>
        <v>Vodohospodářský rozvoj a výstavba a.s.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110</v>
      </c>
      <c r="D94" s="178"/>
      <c r="E94" s="178"/>
      <c r="F94" s="178"/>
      <c r="G94" s="178"/>
      <c r="H94" s="178"/>
      <c r="I94" s="178"/>
      <c r="J94" s="179" t="s">
        <v>111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112</v>
      </c>
      <c r="D96" s="42"/>
      <c r="E96" s="42"/>
      <c r="F96" s="42"/>
      <c r="G96" s="42"/>
      <c r="H96" s="42"/>
      <c r="I96" s="42"/>
      <c r="J96" s="112">
        <f>J119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113</v>
      </c>
    </row>
    <row r="97" s="9" customFormat="1" ht="24.96" customHeight="1">
      <c r="A97" s="9"/>
      <c r="B97" s="181"/>
      <c r="C97" s="182"/>
      <c r="D97" s="183" t="s">
        <v>114</v>
      </c>
      <c r="E97" s="184"/>
      <c r="F97" s="184"/>
      <c r="G97" s="184"/>
      <c r="H97" s="184"/>
      <c r="I97" s="184"/>
      <c r="J97" s="185">
        <f>J120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115</v>
      </c>
      <c r="E98" s="190"/>
      <c r="F98" s="190"/>
      <c r="G98" s="190"/>
      <c r="H98" s="190"/>
      <c r="I98" s="190"/>
      <c r="J98" s="191">
        <f>J136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1"/>
      <c r="C99" s="182"/>
      <c r="D99" s="183" t="s">
        <v>116</v>
      </c>
      <c r="E99" s="184"/>
      <c r="F99" s="184"/>
      <c r="G99" s="184"/>
      <c r="H99" s="184"/>
      <c r="I99" s="184"/>
      <c r="J99" s="185">
        <f>J141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5" t="s">
        <v>117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76" t="str">
        <f>E7</f>
        <v>PI 16010 Oprava vnitřního povrchu potrubí obtoku vodojemu 1 a 2</v>
      </c>
      <c r="F109" s="34"/>
      <c r="G109" s="34"/>
      <c r="H109" s="34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103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78" t="str">
        <f>E9</f>
        <v>01 - Obtok DN1000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20</v>
      </c>
      <c r="D113" s="42"/>
      <c r="E113" s="42"/>
      <c r="F113" s="29" t="str">
        <f>F12</f>
        <v>Vestec u Prahy, Zdiměřice u Prahy</v>
      </c>
      <c r="G113" s="42"/>
      <c r="H113" s="42"/>
      <c r="I113" s="34" t="s">
        <v>22</v>
      </c>
      <c r="J113" s="81" t="str">
        <f>IF(J12="","",J12)</f>
        <v>7. 3. 2024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4" t="s">
        <v>24</v>
      </c>
      <c r="D115" s="42"/>
      <c r="E115" s="42"/>
      <c r="F115" s="29" t="str">
        <f>E15</f>
        <v xml:space="preserve"> </v>
      </c>
      <c r="G115" s="42"/>
      <c r="H115" s="42"/>
      <c r="I115" s="34" t="s">
        <v>30</v>
      </c>
      <c r="J115" s="38" t="str">
        <f>E21</f>
        <v xml:space="preserve">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5.65" customHeight="1">
      <c r="A116" s="40"/>
      <c r="B116" s="41"/>
      <c r="C116" s="34" t="s">
        <v>28</v>
      </c>
      <c r="D116" s="42"/>
      <c r="E116" s="42"/>
      <c r="F116" s="29" t="str">
        <f>IF(E18="","",E18)</f>
        <v>Vyplň údaj</v>
      </c>
      <c r="G116" s="42"/>
      <c r="H116" s="42"/>
      <c r="I116" s="34" t="s">
        <v>33</v>
      </c>
      <c r="J116" s="38" t="str">
        <f>E24</f>
        <v>Vodohospodářský rozvoj a výstavba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0.32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1" customFormat="1" ht="29.28" customHeight="1">
      <c r="A118" s="193"/>
      <c r="B118" s="194"/>
      <c r="C118" s="195" t="s">
        <v>118</v>
      </c>
      <c r="D118" s="196" t="s">
        <v>61</v>
      </c>
      <c r="E118" s="196" t="s">
        <v>57</v>
      </c>
      <c r="F118" s="196" t="s">
        <v>58</v>
      </c>
      <c r="G118" s="196" t="s">
        <v>119</v>
      </c>
      <c r="H118" s="196" t="s">
        <v>120</v>
      </c>
      <c r="I118" s="196" t="s">
        <v>121</v>
      </c>
      <c r="J118" s="196" t="s">
        <v>111</v>
      </c>
      <c r="K118" s="197" t="s">
        <v>122</v>
      </c>
      <c r="L118" s="198"/>
      <c r="M118" s="102" t="s">
        <v>1</v>
      </c>
      <c r="N118" s="103" t="s">
        <v>40</v>
      </c>
      <c r="O118" s="103" t="s">
        <v>123</v>
      </c>
      <c r="P118" s="103" t="s">
        <v>124</v>
      </c>
      <c r="Q118" s="103" t="s">
        <v>125</v>
      </c>
      <c r="R118" s="103" t="s">
        <v>126</v>
      </c>
      <c r="S118" s="103" t="s">
        <v>127</v>
      </c>
      <c r="T118" s="104" t="s">
        <v>128</v>
      </c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</row>
    <row r="119" s="2" customFormat="1" ht="22.8" customHeight="1">
      <c r="A119" s="40"/>
      <c r="B119" s="41"/>
      <c r="C119" s="109" t="s">
        <v>129</v>
      </c>
      <c r="D119" s="42"/>
      <c r="E119" s="42"/>
      <c r="F119" s="42"/>
      <c r="G119" s="42"/>
      <c r="H119" s="42"/>
      <c r="I119" s="42"/>
      <c r="J119" s="199">
        <f>BK119</f>
        <v>0</v>
      </c>
      <c r="K119" s="42"/>
      <c r="L119" s="46"/>
      <c r="M119" s="105"/>
      <c r="N119" s="200"/>
      <c r="O119" s="106"/>
      <c r="P119" s="201">
        <f>P120+P141</f>
        <v>0</v>
      </c>
      <c r="Q119" s="106"/>
      <c r="R119" s="201">
        <f>R120+R141</f>
        <v>0.023640000000000001</v>
      </c>
      <c r="S119" s="106"/>
      <c r="T119" s="202">
        <f>T120+T141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75</v>
      </c>
      <c r="AU119" s="19" t="s">
        <v>113</v>
      </c>
      <c r="BK119" s="203">
        <f>BK120+BK141</f>
        <v>0</v>
      </c>
    </row>
    <row r="120" s="12" customFormat="1" ht="25.92" customHeight="1">
      <c r="A120" s="12"/>
      <c r="B120" s="204"/>
      <c r="C120" s="205"/>
      <c r="D120" s="206" t="s">
        <v>75</v>
      </c>
      <c r="E120" s="207" t="s">
        <v>130</v>
      </c>
      <c r="F120" s="207" t="s">
        <v>131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P121+SUM(P122:P136)</f>
        <v>0</v>
      </c>
      <c r="Q120" s="212"/>
      <c r="R120" s="213">
        <f>R121+SUM(R122:R136)</f>
        <v>0.023400000000000001</v>
      </c>
      <c r="S120" s="212"/>
      <c r="T120" s="214">
        <f>T121+SUM(T122:T136)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86</v>
      </c>
      <c r="AT120" s="216" t="s">
        <v>75</v>
      </c>
      <c r="AU120" s="216" t="s">
        <v>76</v>
      </c>
      <c r="AY120" s="215" t="s">
        <v>132</v>
      </c>
      <c r="BK120" s="217">
        <f>BK121+SUM(BK122:BK136)</f>
        <v>0</v>
      </c>
    </row>
    <row r="121" s="2" customFormat="1" ht="16.5" customHeight="1">
      <c r="A121" s="40"/>
      <c r="B121" s="41"/>
      <c r="C121" s="218" t="s">
        <v>133</v>
      </c>
      <c r="D121" s="218" t="s">
        <v>134</v>
      </c>
      <c r="E121" s="219" t="s">
        <v>135</v>
      </c>
      <c r="F121" s="220" t="s">
        <v>136</v>
      </c>
      <c r="G121" s="221" t="s">
        <v>137</v>
      </c>
      <c r="H121" s="222">
        <v>1</v>
      </c>
      <c r="I121" s="223"/>
      <c r="J121" s="224">
        <f>ROUND(I121*H121,2)</f>
        <v>0</v>
      </c>
      <c r="K121" s="220" t="s">
        <v>1</v>
      </c>
      <c r="L121" s="46"/>
      <c r="M121" s="225" t="s">
        <v>1</v>
      </c>
      <c r="N121" s="226" t="s">
        <v>41</v>
      </c>
      <c r="O121" s="9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138</v>
      </c>
      <c r="AT121" s="229" t="s">
        <v>134</v>
      </c>
      <c r="AU121" s="229" t="s">
        <v>84</v>
      </c>
      <c r="AY121" s="19" t="s">
        <v>132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84</v>
      </c>
      <c r="BK121" s="230">
        <f>ROUND(I121*H121,2)</f>
        <v>0</v>
      </c>
      <c r="BL121" s="19" t="s">
        <v>138</v>
      </c>
      <c r="BM121" s="229" t="s">
        <v>139</v>
      </c>
    </row>
    <row r="122" s="2" customFormat="1" ht="55.5" customHeight="1">
      <c r="A122" s="40"/>
      <c r="B122" s="41"/>
      <c r="C122" s="218" t="s">
        <v>84</v>
      </c>
      <c r="D122" s="218" t="s">
        <v>134</v>
      </c>
      <c r="E122" s="219" t="s">
        <v>140</v>
      </c>
      <c r="F122" s="220" t="s">
        <v>141</v>
      </c>
      <c r="G122" s="221" t="s">
        <v>142</v>
      </c>
      <c r="H122" s="222">
        <v>1877</v>
      </c>
      <c r="I122" s="223"/>
      <c r="J122" s="224">
        <f>ROUND(I122*H122,2)</f>
        <v>0</v>
      </c>
      <c r="K122" s="220" t="s">
        <v>1</v>
      </c>
      <c r="L122" s="46"/>
      <c r="M122" s="225" t="s">
        <v>1</v>
      </c>
      <c r="N122" s="226" t="s">
        <v>41</v>
      </c>
      <c r="O122" s="93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138</v>
      </c>
      <c r="AT122" s="229" t="s">
        <v>134</v>
      </c>
      <c r="AU122" s="229" t="s">
        <v>84</v>
      </c>
      <c r="AY122" s="19" t="s">
        <v>132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84</v>
      </c>
      <c r="BK122" s="230">
        <f>ROUND(I122*H122,2)</f>
        <v>0</v>
      </c>
      <c r="BL122" s="19" t="s">
        <v>138</v>
      </c>
      <c r="BM122" s="229" t="s">
        <v>143</v>
      </c>
    </row>
    <row r="123" s="13" customFormat="1">
      <c r="A123" s="13"/>
      <c r="B123" s="231"/>
      <c r="C123" s="232"/>
      <c r="D123" s="233" t="s">
        <v>144</v>
      </c>
      <c r="E123" s="234" t="s">
        <v>1</v>
      </c>
      <c r="F123" s="235" t="s">
        <v>145</v>
      </c>
      <c r="G123" s="232"/>
      <c r="H123" s="234" t="s">
        <v>1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144</v>
      </c>
      <c r="AU123" s="241" t="s">
        <v>84</v>
      </c>
      <c r="AV123" s="13" t="s">
        <v>84</v>
      </c>
      <c r="AW123" s="13" t="s">
        <v>32</v>
      </c>
      <c r="AX123" s="13" t="s">
        <v>76</v>
      </c>
      <c r="AY123" s="241" t="s">
        <v>132</v>
      </c>
    </row>
    <row r="124" s="14" customFormat="1">
      <c r="A124" s="14"/>
      <c r="B124" s="242"/>
      <c r="C124" s="243"/>
      <c r="D124" s="233" t="s">
        <v>144</v>
      </c>
      <c r="E124" s="244" t="s">
        <v>1</v>
      </c>
      <c r="F124" s="245" t="s">
        <v>146</v>
      </c>
      <c r="G124" s="243"/>
      <c r="H124" s="246">
        <v>1877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144</v>
      </c>
      <c r="AU124" s="252" t="s">
        <v>84</v>
      </c>
      <c r="AV124" s="14" t="s">
        <v>86</v>
      </c>
      <c r="AW124" s="14" t="s">
        <v>32</v>
      </c>
      <c r="AX124" s="14" t="s">
        <v>76</v>
      </c>
      <c r="AY124" s="252" t="s">
        <v>132</v>
      </c>
    </row>
    <row r="125" s="15" customFormat="1">
      <c r="A125" s="15"/>
      <c r="B125" s="253"/>
      <c r="C125" s="254"/>
      <c r="D125" s="233" t="s">
        <v>144</v>
      </c>
      <c r="E125" s="255" t="s">
        <v>1</v>
      </c>
      <c r="F125" s="256" t="s">
        <v>147</v>
      </c>
      <c r="G125" s="254"/>
      <c r="H125" s="257">
        <v>1877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3" t="s">
        <v>144</v>
      </c>
      <c r="AU125" s="263" t="s">
        <v>84</v>
      </c>
      <c r="AV125" s="15" t="s">
        <v>148</v>
      </c>
      <c r="AW125" s="15" t="s">
        <v>32</v>
      </c>
      <c r="AX125" s="15" t="s">
        <v>84</v>
      </c>
      <c r="AY125" s="263" t="s">
        <v>132</v>
      </c>
    </row>
    <row r="126" s="2" customFormat="1" ht="114.9" customHeight="1">
      <c r="A126" s="40"/>
      <c r="B126" s="41"/>
      <c r="C126" s="218" t="s">
        <v>86</v>
      </c>
      <c r="D126" s="218" t="s">
        <v>134</v>
      </c>
      <c r="E126" s="219" t="s">
        <v>149</v>
      </c>
      <c r="F126" s="220" t="s">
        <v>150</v>
      </c>
      <c r="G126" s="221" t="s">
        <v>142</v>
      </c>
      <c r="H126" s="222">
        <v>1877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41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138</v>
      </c>
      <c r="AT126" s="229" t="s">
        <v>134</v>
      </c>
      <c r="AU126" s="229" t="s">
        <v>84</v>
      </c>
      <c r="AY126" s="19" t="s">
        <v>132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138</v>
      </c>
      <c r="BM126" s="229" t="s">
        <v>151</v>
      </c>
    </row>
    <row r="127" s="14" customFormat="1">
      <c r="A127" s="14"/>
      <c r="B127" s="242"/>
      <c r="C127" s="243"/>
      <c r="D127" s="233" t="s">
        <v>144</v>
      </c>
      <c r="E127" s="244" t="s">
        <v>1</v>
      </c>
      <c r="F127" s="245" t="s">
        <v>146</v>
      </c>
      <c r="G127" s="243"/>
      <c r="H127" s="246">
        <v>1877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144</v>
      </c>
      <c r="AU127" s="252" t="s">
        <v>84</v>
      </c>
      <c r="AV127" s="14" t="s">
        <v>86</v>
      </c>
      <c r="AW127" s="14" t="s">
        <v>32</v>
      </c>
      <c r="AX127" s="14" t="s">
        <v>84</v>
      </c>
      <c r="AY127" s="252" t="s">
        <v>132</v>
      </c>
    </row>
    <row r="128" s="2" customFormat="1" ht="101.25" customHeight="1">
      <c r="A128" s="40"/>
      <c r="B128" s="41"/>
      <c r="C128" s="218" t="s">
        <v>152</v>
      </c>
      <c r="D128" s="218" t="s">
        <v>134</v>
      </c>
      <c r="E128" s="219" t="s">
        <v>153</v>
      </c>
      <c r="F128" s="220" t="s">
        <v>154</v>
      </c>
      <c r="G128" s="221" t="s">
        <v>142</v>
      </c>
      <c r="H128" s="222">
        <v>1877</v>
      </c>
      <c r="I128" s="223"/>
      <c r="J128" s="224">
        <f>ROUND(I128*H128,2)</f>
        <v>0</v>
      </c>
      <c r="K128" s="220" t="s">
        <v>1</v>
      </c>
      <c r="L128" s="46"/>
      <c r="M128" s="225" t="s">
        <v>1</v>
      </c>
      <c r="N128" s="226" t="s">
        <v>41</v>
      </c>
      <c r="O128" s="9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138</v>
      </c>
      <c r="AT128" s="229" t="s">
        <v>134</v>
      </c>
      <c r="AU128" s="229" t="s">
        <v>84</v>
      </c>
      <c r="AY128" s="19" t="s">
        <v>132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84</v>
      </c>
      <c r="BK128" s="230">
        <f>ROUND(I128*H128,2)</f>
        <v>0</v>
      </c>
      <c r="BL128" s="19" t="s">
        <v>138</v>
      </c>
      <c r="BM128" s="229" t="s">
        <v>155</v>
      </c>
    </row>
    <row r="129" s="14" customFormat="1">
      <c r="A129" s="14"/>
      <c r="B129" s="242"/>
      <c r="C129" s="243"/>
      <c r="D129" s="233" t="s">
        <v>144</v>
      </c>
      <c r="E129" s="244" t="s">
        <v>1</v>
      </c>
      <c r="F129" s="245" t="s">
        <v>146</v>
      </c>
      <c r="G129" s="243"/>
      <c r="H129" s="246">
        <v>1877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144</v>
      </c>
      <c r="AU129" s="252" t="s">
        <v>84</v>
      </c>
      <c r="AV129" s="14" t="s">
        <v>86</v>
      </c>
      <c r="AW129" s="14" t="s">
        <v>32</v>
      </c>
      <c r="AX129" s="14" t="s">
        <v>84</v>
      </c>
      <c r="AY129" s="252" t="s">
        <v>132</v>
      </c>
    </row>
    <row r="130" s="2" customFormat="1" ht="24.15" customHeight="1">
      <c r="A130" s="40"/>
      <c r="B130" s="41"/>
      <c r="C130" s="218" t="s">
        <v>148</v>
      </c>
      <c r="D130" s="218" t="s">
        <v>134</v>
      </c>
      <c r="E130" s="219" t="s">
        <v>156</v>
      </c>
      <c r="F130" s="220" t="s">
        <v>157</v>
      </c>
      <c r="G130" s="221" t="s">
        <v>142</v>
      </c>
      <c r="H130" s="222">
        <v>1877</v>
      </c>
      <c r="I130" s="223"/>
      <c r="J130" s="224">
        <f>ROUND(I130*H130,2)</f>
        <v>0</v>
      </c>
      <c r="K130" s="220" t="s">
        <v>1</v>
      </c>
      <c r="L130" s="46"/>
      <c r="M130" s="225" t="s">
        <v>1</v>
      </c>
      <c r="N130" s="226" t="s">
        <v>41</v>
      </c>
      <c r="O130" s="9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138</v>
      </c>
      <c r="AT130" s="229" t="s">
        <v>134</v>
      </c>
      <c r="AU130" s="229" t="s">
        <v>84</v>
      </c>
      <c r="AY130" s="19" t="s">
        <v>132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138</v>
      </c>
      <c r="BM130" s="229" t="s">
        <v>158</v>
      </c>
    </row>
    <row r="131" s="14" customFormat="1">
      <c r="A131" s="14"/>
      <c r="B131" s="242"/>
      <c r="C131" s="243"/>
      <c r="D131" s="233" t="s">
        <v>144</v>
      </c>
      <c r="E131" s="244" t="s">
        <v>1</v>
      </c>
      <c r="F131" s="245" t="s">
        <v>146</v>
      </c>
      <c r="G131" s="243"/>
      <c r="H131" s="246">
        <v>1877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144</v>
      </c>
      <c r="AU131" s="252" t="s">
        <v>84</v>
      </c>
      <c r="AV131" s="14" t="s">
        <v>86</v>
      </c>
      <c r="AW131" s="14" t="s">
        <v>32</v>
      </c>
      <c r="AX131" s="14" t="s">
        <v>84</v>
      </c>
      <c r="AY131" s="252" t="s">
        <v>132</v>
      </c>
    </row>
    <row r="132" s="2" customFormat="1" ht="24.15" customHeight="1">
      <c r="A132" s="40"/>
      <c r="B132" s="41"/>
      <c r="C132" s="218" t="s">
        <v>159</v>
      </c>
      <c r="D132" s="218" t="s">
        <v>134</v>
      </c>
      <c r="E132" s="219" t="s">
        <v>160</v>
      </c>
      <c r="F132" s="220" t="s">
        <v>157</v>
      </c>
      <c r="G132" s="221" t="s">
        <v>137</v>
      </c>
      <c r="H132" s="222">
        <v>2</v>
      </c>
      <c r="I132" s="223"/>
      <c r="J132" s="224">
        <f>ROUND(I132*H132,2)</f>
        <v>0</v>
      </c>
      <c r="K132" s="220" t="s">
        <v>1</v>
      </c>
      <c r="L132" s="46"/>
      <c r="M132" s="225" t="s">
        <v>1</v>
      </c>
      <c r="N132" s="226" t="s">
        <v>41</v>
      </c>
      <c r="O132" s="9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138</v>
      </c>
      <c r="AT132" s="229" t="s">
        <v>134</v>
      </c>
      <c r="AU132" s="229" t="s">
        <v>84</v>
      </c>
      <c r="AY132" s="19" t="s">
        <v>132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84</v>
      </c>
      <c r="BK132" s="230">
        <f>ROUND(I132*H132,2)</f>
        <v>0</v>
      </c>
      <c r="BL132" s="19" t="s">
        <v>138</v>
      </c>
      <c r="BM132" s="229" t="s">
        <v>161</v>
      </c>
    </row>
    <row r="133" s="14" customFormat="1">
      <c r="A133" s="14"/>
      <c r="B133" s="242"/>
      <c r="C133" s="243"/>
      <c r="D133" s="233" t="s">
        <v>144</v>
      </c>
      <c r="E133" s="244" t="s">
        <v>1</v>
      </c>
      <c r="F133" s="245" t="s">
        <v>162</v>
      </c>
      <c r="G133" s="243"/>
      <c r="H133" s="246">
        <v>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144</v>
      </c>
      <c r="AU133" s="252" t="s">
        <v>84</v>
      </c>
      <c r="AV133" s="14" t="s">
        <v>86</v>
      </c>
      <c r="AW133" s="14" t="s">
        <v>32</v>
      </c>
      <c r="AX133" s="14" t="s">
        <v>76</v>
      </c>
      <c r="AY133" s="252" t="s">
        <v>132</v>
      </c>
    </row>
    <row r="134" s="14" customFormat="1">
      <c r="A134" s="14"/>
      <c r="B134" s="242"/>
      <c r="C134" s="243"/>
      <c r="D134" s="233" t="s">
        <v>144</v>
      </c>
      <c r="E134" s="244" t="s">
        <v>1</v>
      </c>
      <c r="F134" s="245" t="s">
        <v>163</v>
      </c>
      <c r="G134" s="243"/>
      <c r="H134" s="246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144</v>
      </c>
      <c r="AU134" s="252" t="s">
        <v>84</v>
      </c>
      <c r="AV134" s="14" t="s">
        <v>86</v>
      </c>
      <c r="AW134" s="14" t="s">
        <v>32</v>
      </c>
      <c r="AX134" s="14" t="s">
        <v>76</v>
      </c>
      <c r="AY134" s="252" t="s">
        <v>132</v>
      </c>
    </row>
    <row r="135" s="15" customFormat="1">
      <c r="A135" s="15"/>
      <c r="B135" s="253"/>
      <c r="C135" s="254"/>
      <c r="D135" s="233" t="s">
        <v>144</v>
      </c>
      <c r="E135" s="255" t="s">
        <v>1</v>
      </c>
      <c r="F135" s="256" t="s">
        <v>147</v>
      </c>
      <c r="G135" s="254"/>
      <c r="H135" s="257">
        <v>2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144</v>
      </c>
      <c r="AU135" s="263" t="s">
        <v>84</v>
      </c>
      <c r="AV135" s="15" t="s">
        <v>148</v>
      </c>
      <c r="AW135" s="15" t="s">
        <v>32</v>
      </c>
      <c r="AX135" s="15" t="s">
        <v>84</v>
      </c>
      <c r="AY135" s="263" t="s">
        <v>132</v>
      </c>
    </row>
    <row r="136" s="12" customFormat="1" ht="22.8" customHeight="1">
      <c r="A136" s="12"/>
      <c r="B136" s="204"/>
      <c r="C136" s="205"/>
      <c r="D136" s="206" t="s">
        <v>75</v>
      </c>
      <c r="E136" s="264" t="s">
        <v>164</v>
      </c>
      <c r="F136" s="264" t="s">
        <v>165</v>
      </c>
      <c r="G136" s="205"/>
      <c r="H136" s="205"/>
      <c r="I136" s="208"/>
      <c r="J136" s="265">
        <f>BK136</f>
        <v>0</v>
      </c>
      <c r="K136" s="205"/>
      <c r="L136" s="210"/>
      <c r="M136" s="211"/>
      <c r="N136" s="212"/>
      <c r="O136" s="212"/>
      <c r="P136" s="213">
        <f>SUM(P137:P140)</f>
        <v>0</v>
      </c>
      <c r="Q136" s="212"/>
      <c r="R136" s="213">
        <f>SUM(R137:R140)</f>
        <v>0.023400000000000001</v>
      </c>
      <c r="S136" s="212"/>
      <c r="T136" s="214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84</v>
      </c>
      <c r="AT136" s="216" t="s">
        <v>75</v>
      </c>
      <c r="AU136" s="216" t="s">
        <v>84</v>
      </c>
      <c r="AY136" s="215" t="s">
        <v>132</v>
      </c>
      <c r="BK136" s="217">
        <f>SUM(BK137:BK140)</f>
        <v>0</v>
      </c>
    </row>
    <row r="137" s="2" customFormat="1" ht="21.75" customHeight="1">
      <c r="A137" s="40"/>
      <c r="B137" s="41"/>
      <c r="C137" s="218" t="s">
        <v>166</v>
      </c>
      <c r="D137" s="218" t="s">
        <v>134</v>
      </c>
      <c r="E137" s="219" t="s">
        <v>167</v>
      </c>
      <c r="F137" s="220" t="s">
        <v>168</v>
      </c>
      <c r="G137" s="221" t="s">
        <v>169</v>
      </c>
      <c r="H137" s="222">
        <v>585</v>
      </c>
      <c r="I137" s="223"/>
      <c r="J137" s="224">
        <f>ROUND(I137*H137,2)</f>
        <v>0</v>
      </c>
      <c r="K137" s="220" t="s">
        <v>170</v>
      </c>
      <c r="L137" s="46"/>
      <c r="M137" s="225" t="s">
        <v>1</v>
      </c>
      <c r="N137" s="226" t="s">
        <v>41</v>
      </c>
      <c r="O137" s="93"/>
      <c r="P137" s="227">
        <f>O137*H137</f>
        <v>0</v>
      </c>
      <c r="Q137" s="227">
        <v>4.0000000000000003E-05</v>
      </c>
      <c r="R137" s="227">
        <f>Q137*H137</f>
        <v>0.023400000000000001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148</v>
      </c>
      <c r="AT137" s="229" t="s">
        <v>134</v>
      </c>
      <c r="AU137" s="229" t="s">
        <v>86</v>
      </c>
      <c r="AY137" s="19" t="s">
        <v>132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84</v>
      </c>
      <c r="BK137" s="230">
        <f>ROUND(I137*H137,2)</f>
        <v>0</v>
      </c>
      <c r="BL137" s="19" t="s">
        <v>148</v>
      </c>
      <c r="BM137" s="229" t="s">
        <v>171</v>
      </c>
    </row>
    <row r="138" s="2" customFormat="1">
      <c r="A138" s="40"/>
      <c r="B138" s="41"/>
      <c r="C138" s="42"/>
      <c r="D138" s="266" t="s">
        <v>172</v>
      </c>
      <c r="E138" s="42"/>
      <c r="F138" s="267" t="s">
        <v>173</v>
      </c>
      <c r="G138" s="42"/>
      <c r="H138" s="42"/>
      <c r="I138" s="268"/>
      <c r="J138" s="42"/>
      <c r="K138" s="42"/>
      <c r="L138" s="46"/>
      <c r="M138" s="269"/>
      <c r="N138" s="270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172</v>
      </c>
      <c r="AU138" s="19" t="s">
        <v>86</v>
      </c>
    </row>
    <row r="139" s="14" customFormat="1">
      <c r="A139" s="14"/>
      <c r="B139" s="242"/>
      <c r="C139" s="243"/>
      <c r="D139" s="233" t="s">
        <v>144</v>
      </c>
      <c r="E139" s="244" t="s">
        <v>1</v>
      </c>
      <c r="F139" s="245" t="s">
        <v>174</v>
      </c>
      <c r="G139" s="243"/>
      <c r="H139" s="246">
        <v>585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144</v>
      </c>
      <c r="AU139" s="252" t="s">
        <v>86</v>
      </c>
      <c r="AV139" s="14" t="s">
        <v>86</v>
      </c>
      <c r="AW139" s="14" t="s">
        <v>32</v>
      </c>
      <c r="AX139" s="14" t="s">
        <v>76</v>
      </c>
      <c r="AY139" s="252" t="s">
        <v>132</v>
      </c>
    </row>
    <row r="140" s="15" customFormat="1">
      <c r="A140" s="15"/>
      <c r="B140" s="253"/>
      <c r="C140" s="254"/>
      <c r="D140" s="233" t="s">
        <v>144</v>
      </c>
      <c r="E140" s="255" t="s">
        <v>1</v>
      </c>
      <c r="F140" s="256" t="s">
        <v>147</v>
      </c>
      <c r="G140" s="254"/>
      <c r="H140" s="257">
        <v>585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144</v>
      </c>
      <c r="AU140" s="263" t="s">
        <v>86</v>
      </c>
      <c r="AV140" s="15" t="s">
        <v>148</v>
      </c>
      <c r="AW140" s="15" t="s">
        <v>32</v>
      </c>
      <c r="AX140" s="15" t="s">
        <v>84</v>
      </c>
      <c r="AY140" s="263" t="s">
        <v>132</v>
      </c>
    </row>
    <row r="141" s="12" customFormat="1" ht="25.92" customHeight="1">
      <c r="A141" s="12"/>
      <c r="B141" s="204"/>
      <c r="C141" s="205"/>
      <c r="D141" s="206" t="s">
        <v>75</v>
      </c>
      <c r="E141" s="207" t="s">
        <v>175</v>
      </c>
      <c r="F141" s="207" t="s">
        <v>176</v>
      </c>
      <c r="G141" s="205"/>
      <c r="H141" s="205"/>
      <c r="I141" s="208"/>
      <c r="J141" s="209">
        <f>BK141</f>
        <v>0</v>
      </c>
      <c r="K141" s="205"/>
      <c r="L141" s="210"/>
      <c r="M141" s="211"/>
      <c r="N141" s="212"/>
      <c r="O141" s="212"/>
      <c r="P141" s="213">
        <f>SUM(P142:P146)</f>
        <v>0</v>
      </c>
      <c r="Q141" s="212"/>
      <c r="R141" s="213">
        <f>SUM(R142:R146)</f>
        <v>0.00024000000000000001</v>
      </c>
      <c r="S141" s="212"/>
      <c r="T141" s="214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84</v>
      </c>
      <c r="AT141" s="216" t="s">
        <v>75</v>
      </c>
      <c r="AU141" s="216" t="s">
        <v>76</v>
      </c>
      <c r="AY141" s="215" t="s">
        <v>132</v>
      </c>
      <c r="BK141" s="217">
        <f>SUM(BK142:BK146)</f>
        <v>0</v>
      </c>
    </row>
    <row r="142" s="2" customFormat="1" ht="153.45" customHeight="1">
      <c r="A142" s="40"/>
      <c r="B142" s="41"/>
      <c r="C142" s="218" t="s">
        <v>177</v>
      </c>
      <c r="D142" s="218" t="s">
        <v>134</v>
      </c>
      <c r="E142" s="219" t="s">
        <v>178</v>
      </c>
      <c r="F142" s="220" t="s">
        <v>179</v>
      </c>
      <c r="G142" s="221" t="s">
        <v>180</v>
      </c>
      <c r="H142" s="222">
        <v>5</v>
      </c>
      <c r="I142" s="223"/>
      <c r="J142" s="224">
        <f>ROUND(I142*H142,2)</f>
        <v>0</v>
      </c>
      <c r="K142" s="220" t="s">
        <v>1</v>
      </c>
      <c r="L142" s="46"/>
      <c r="M142" s="225" t="s">
        <v>1</v>
      </c>
      <c r="N142" s="226" t="s">
        <v>41</v>
      </c>
      <c r="O142" s="9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181</v>
      </c>
      <c r="AT142" s="229" t="s">
        <v>134</v>
      </c>
      <c r="AU142" s="229" t="s">
        <v>84</v>
      </c>
      <c r="AY142" s="19" t="s">
        <v>132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84</v>
      </c>
      <c r="BK142" s="230">
        <f>ROUND(I142*H142,2)</f>
        <v>0</v>
      </c>
      <c r="BL142" s="19" t="s">
        <v>181</v>
      </c>
      <c r="BM142" s="229" t="s">
        <v>182</v>
      </c>
    </row>
    <row r="143" s="14" customFormat="1">
      <c r="A143" s="14"/>
      <c r="B143" s="242"/>
      <c r="C143" s="243"/>
      <c r="D143" s="233" t="s">
        <v>144</v>
      </c>
      <c r="E143" s="244" t="s">
        <v>1</v>
      </c>
      <c r="F143" s="245" t="s">
        <v>183</v>
      </c>
      <c r="G143" s="243"/>
      <c r="H143" s="246">
        <v>5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144</v>
      </c>
      <c r="AU143" s="252" t="s">
        <v>84</v>
      </c>
      <c r="AV143" s="14" t="s">
        <v>86</v>
      </c>
      <c r="AW143" s="14" t="s">
        <v>32</v>
      </c>
      <c r="AX143" s="14" t="s">
        <v>76</v>
      </c>
      <c r="AY143" s="252" t="s">
        <v>132</v>
      </c>
    </row>
    <row r="144" s="15" customFormat="1">
      <c r="A144" s="15"/>
      <c r="B144" s="253"/>
      <c r="C144" s="254"/>
      <c r="D144" s="233" t="s">
        <v>144</v>
      </c>
      <c r="E144" s="255" t="s">
        <v>1</v>
      </c>
      <c r="F144" s="256" t="s">
        <v>147</v>
      </c>
      <c r="G144" s="254"/>
      <c r="H144" s="257">
        <v>5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3" t="s">
        <v>144</v>
      </c>
      <c r="AU144" s="263" t="s">
        <v>84</v>
      </c>
      <c r="AV144" s="15" t="s">
        <v>148</v>
      </c>
      <c r="AW144" s="15" t="s">
        <v>32</v>
      </c>
      <c r="AX144" s="15" t="s">
        <v>84</v>
      </c>
      <c r="AY144" s="263" t="s">
        <v>132</v>
      </c>
    </row>
    <row r="145" s="2" customFormat="1" ht="37.8" customHeight="1">
      <c r="A145" s="40"/>
      <c r="B145" s="41"/>
      <c r="C145" s="218" t="s">
        <v>184</v>
      </c>
      <c r="D145" s="218" t="s">
        <v>134</v>
      </c>
      <c r="E145" s="219" t="s">
        <v>185</v>
      </c>
      <c r="F145" s="220" t="s">
        <v>186</v>
      </c>
      <c r="G145" s="221" t="s">
        <v>137</v>
      </c>
      <c r="H145" s="222">
        <v>1</v>
      </c>
      <c r="I145" s="223"/>
      <c r="J145" s="224">
        <f>ROUND(I145*H145,2)</f>
        <v>0</v>
      </c>
      <c r="K145" s="220" t="s">
        <v>1</v>
      </c>
      <c r="L145" s="46"/>
      <c r="M145" s="225" t="s">
        <v>1</v>
      </c>
      <c r="N145" s="226" t="s">
        <v>41</v>
      </c>
      <c r="O145" s="9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181</v>
      </c>
      <c r="AT145" s="229" t="s">
        <v>134</v>
      </c>
      <c r="AU145" s="229" t="s">
        <v>84</v>
      </c>
      <c r="AY145" s="19" t="s">
        <v>132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84</v>
      </c>
      <c r="BK145" s="230">
        <f>ROUND(I145*H145,2)</f>
        <v>0</v>
      </c>
      <c r="BL145" s="19" t="s">
        <v>181</v>
      </c>
      <c r="BM145" s="229" t="s">
        <v>187</v>
      </c>
    </row>
    <row r="146" s="2" customFormat="1" ht="16.5" customHeight="1">
      <c r="A146" s="40"/>
      <c r="B146" s="41"/>
      <c r="C146" s="218" t="s">
        <v>188</v>
      </c>
      <c r="D146" s="218" t="s">
        <v>134</v>
      </c>
      <c r="E146" s="219" t="s">
        <v>189</v>
      </c>
      <c r="F146" s="220" t="s">
        <v>190</v>
      </c>
      <c r="G146" s="221" t="s">
        <v>137</v>
      </c>
      <c r="H146" s="222">
        <v>1</v>
      </c>
      <c r="I146" s="223"/>
      <c r="J146" s="224">
        <f>ROUND(I146*H146,2)</f>
        <v>0</v>
      </c>
      <c r="K146" s="220" t="s">
        <v>1</v>
      </c>
      <c r="L146" s="46"/>
      <c r="M146" s="271" t="s">
        <v>1</v>
      </c>
      <c r="N146" s="272" t="s">
        <v>41</v>
      </c>
      <c r="O146" s="273"/>
      <c r="P146" s="274">
        <f>O146*H146</f>
        <v>0</v>
      </c>
      <c r="Q146" s="274">
        <v>0.00024000000000000001</v>
      </c>
      <c r="R146" s="274">
        <f>Q146*H146</f>
        <v>0.00024000000000000001</v>
      </c>
      <c r="S146" s="274">
        <v>0</v>
      </c>
      <c r="T146" s="27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138</v>
      </c>
      <c r="AT146" s="229" t="s">
        <v>134</v>
      </c>
      <c r="AU146" s="229" t="s">
        <v>84</v>
      </c>
      <c r="AY146" s="19" t="s">
        <v>132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84</v>
      </c>
      <c r="BK146" s="230">
        <f>ROUND(I146*H146,2)</f>
        <v>0</v>
      </c>
      <c r="BL146" s="19" t="s">
        <v>138</v>
      </c>
      <c r="BM146" s="229" t="s">
        <v>191</v>
      </c>
    </row>
    <row r="147" s="2" customFormat="1" ht="6.96" customHeight="1">
      <c r="A147" s="40"/>
      <c r="B147" s="68"/>
      <c r="C147" s="69"/>
      <c r="D147" s="69"/>
      <c r="E147" s="69"/>
      <c r="F147" s="69"/>
      <c r="G147" s="69"/>
      <c r="H147" s="69"/>
      <c r="I147" s="69"/>
      <c r="J147" s="69"/>
      <c r="K147" s="69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v39DCMUM+OYol0iT4So22lkV9fh+jtP9KnleaJryvJxq9ZKOVRBUFbiTevwJVDyF6qutVXEsnlpc2U1MTYH2TA==" hashValue="FcI0gus8XDow2pBAwDEFOQcRV+ei5MPTe4f+caf6pZQie54pxJmSnHl7eyLWm4QVBelr05KhjmETU885Wq1aqA==" algorithmName="SHA-512" password="CC35"/>
  <autoFilter ref="C118:K14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38" r:id="rId1" display="https://podminky.urs.cz/item/CS_URS_2024_01/8924931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86</v>
      </c>
    </row>
    <row r="4" s="1" customFormat="1" ht="24.96" customHeight="1">
      <c r="B4" s="22"/>
      <c r="D4" s="140" t="s">
        <v>102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16.5" customHeight="1">
      <c r="B7" s="22"/>
      <c r="E7" s="143" t="str">
        <f>'Rekapitulace stavby'!K6</f>
        <v>PI 16010 Oprava vnitřního povrchu potrubí obtoku vodojemu 1 a 2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103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105</v>
      </c>
      <c r="G12" s="40"/>
      <c r="H12" s="40"/>
      <c r="I12" s="142" t="s">
        <v>22</v>
      </c>
      <c r="J12" s="146" t="str">
        <f>'Rekapitulace stavby'!AN8</f>
        <v>7. 3. 2024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31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27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106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107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36</v>
      </c>
      <c r="E30" s="40"/>
      <c r="F30" s="40"/>
      <c r="G30" s="40"/>
      <c r="H30" s="40"/>
      <c r="I30" s="40"/>
      <c r="J30" s="15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38</v>
      </c>
      <c r="G32" s="40"/>
      <c r="H32" s="40"/>
      <c r="I32" s="154" t="s">
        <v>37</v>
      </c>
      <c r="J32" s="154" t="s">
        <v>39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40</v>
      </c>
      <c r="E33" s="142" t="s">
        <v>41</v>
      </c>
      <c r="F33" s="156">
        <f>ROUND((SUM(BE121:BE152)),  2)</f>
        <v>0</v>
      </c>
      <c r="G33" s="40"/>
      <c r="H33" s="40"/>
      <c r="I33" s="157">
        <v>0.20999999999999999</v>
      </c>
      <c r="J33" s="156">
        <f>ROUND(((SUM(BE121:BE152))*I33),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42</v>
      </c>
      <c r="F34" s="156">
        <f>ROUND((SUM(BF121:BF152)),  2)</f>
        <v>0</v>
      </c>
      <c r="G34" s="40"/>
      <c r="H34" s="40"/>
      <c r="I34" s="157">
        <v>0.12</v>
      </c>
      <c r="J34" s="156">
        <f>ROUND(((SUM(BF121:BF152))*I34),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43</v>
      </c>
      <c r="F35" s="156">
        <f>ROUND((SUM(BG121:BG152)),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44</v>
      </c>
      <c r="F36" s="156">
        <f>ROUND((SUM(BH121:BH152)),  2)</f>
        <v>0</v>
      </c>
      <c r="G36" s="40"/>
      <c r="H36" s="40"/>
      <c r="I36" s="157">
        <v>0.12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45</v>
      </c>
      <c r="F37" s="156">
        <f>ROUND((SUM(BI121:BI152)),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6" t="str">
        <f>E7</f>
        <v>PI 16010 Oprava vnitřního povrchu potrubí obtoku vodojemu 1 a 2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103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02 - Obtok DN1600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Vestec u Prahy, Zdiměřice u Prahy</v>
      </c>
      <c r="G89" s="42"/>
      <c r="H89" s="42"/>
      <c r="I89" s="34" t="s">
        <v>22</v>
      </c>
      <c r="J89" s="81" t="str">
        <f>IF(J12="","",J12)</f>
        <v>7. 3. 2024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 xml:space="preserve"> </v>
      </c>
      <c r="G91" s="42"/>
      <c r="H91" s="42"/>
      <c r="I91" s="34" t="s">
        <v>30</v>
      </c>
      <c r="J91" s="38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28</v>
      </c>
      <c r="D92" s="42"/>
      <c r="E92" s="42"/>
      <c r="F92" s="29" t="str">
        <f>IF(E18="","",E18)</f>
        <v>Vyplň údaj</v>
      </c>
      <c r="G92" s="42"/>
      <c r="H92" s="42"/>
      <c r="I92" s="34" t="s">
        <v>33</v>
      </c>
      <c r="J92" s="38" t="str">
        <f>E24</f>
        <v>Vodohospodářský rozvoj a výstavba a.s.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110</v>
      </c>
      <c r="D94" s="178"/>
      <c r="E94" s="178"/>
      <c r="F94" s="178"/>
      <c r="G94" s="178"/>
      <c r="H94" s="178"/>
      <c r="I94" s="178"/>
      <c r="J94" s="179" t="s">
        <v>111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112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113</v>
      </c>
    </row>
    <row r="97" s="9" customFormat="1" ht="24.96" customHeight="1">
      <c r="A97" s="9"/>
      <c r="B97" s="181"/>
      <c r="C97" s="182"/>
      <c r="D97" s="183" t="s">
        <v>193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194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7"/>
      <c r="C99" s="188"/>
      <c r="D99" s="189" t="s">
        <v>195</v>
      </c>
      <c r="E99" s="190"/>
      <c r="F99" s="190"/>
      <c r="G99" s="190"/>
      <c r="H99" s="190"/>
      <c r="I99" s="190"/>
      <c r="J99" s="191">
        <f>J135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7"/>
      <c r="C100" s="188"/>
      <c r="D100" s="189" t="s">
        <v>196</v>
      </c>
      <c r="E100" s="190"/>
      <c r="F100" s="190"/>
      <c r="G100" s="190"/>
      <c r="H100" s="190"/>
      <c r="I100" s="190"/>
      <c r="J100" s="191">
        <f>J143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21.84" customHeight="1">
      <c r="A101" s="10"/>
      <c r="B101" s="187"/>
      <c r="C101" s="188"/>
      <c r="D101" s="189" t="s">
        <v>197</v>
      </c>
      <c r="E101" s="190"/>
      <c r="F101" s="190"/>
      <c r="G101" s="190"/>
      <c r="H101" s="190"/>
      <c r="I101" s="190"/>
      <c r="J101" s="191">
        <f>J148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117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76" t="str">
        <f>E7</f>
        <v>PI 16010 Oprava vnitřního povrchu potrubí obtoku vodojemu 1 a 2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103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02 - Obtok DN1600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20</v>
      </c>
      <c r="D115" s="42"/>
      <c r="E115" s="42"/>
      <c r="F115" s="29" t="str">
        <f>F12</f>
        <v>Vestec u Prahy, Zdiměřice u Prahy</v>
      </c>
      <c r="G115" s="42"/>
      <c r="H115" s="42"/>
      <c r="I115" s="34" t="s">
        <v>22</v>
      </c>
      <c r="J115" s="81" t="str">
        <f>IF(J12="","",J12)</f>
        <v>7. 3. 2024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24</v>
      </c>
      <c r="D117" s="42"/>
      <c r="E117" s="42"/>
      <c r="F117" s="29" t="str">
        <f>E15</f>
        <v xml:space="preserve"> </v>
      </c>
      <c r="G117" s="42"/>
      <c r="H117" s="42"/>
      <c r="I117" s="34" t="s">
        <v>30</v>
      </c>
      <c r="J117" s="38" t="str">
        <f>E21</f>
        <v xml:space="preserve">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4" t="s">
        <v>28</v>
      </c>
      <c r="D118" s="42"/>
      <c r="E118" s="42"/>
      <c r="F118" s="29" t="str">
        <f>IF(E18="","",E18)</f>
        <v>Vyplň údaj</v>
      </c>
      <c r="G118" s="42"/>
      <c r="H118" s="42"/>
      <c r="I118" s="34" t="s">
        <v>33</v>
      </c>
      <c r="J118" s="38" t="str">
        <f>E24</f>
        <v>Vodohospodářský rozvoj a výstavba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193"/>
      <c r="B120" s="194"/>
      <c r="C120" s="195" t="s">
        <v>118</v>
      </c>
      <c r="D120" s="196" t="s">
        <v>61</v>
      </c>
      <c r="E120" s="196" t="s">
        <v>57</v>
      </c>
      <c r="F120" s="196" t="s">
        <v>58</v>
      </c>
      <c r="G120" s="196" t="s">
        <v>119</v>
      </c>
      <c r="H120" s="196" t="s">
        <v>120</v>
      </c>
      <c r="I120" s="196" t="s">
        <v>121</v>
      </c>
      <c r="J120" s="196" t="s">
        <v>111</v>
      </c>
      <c r="K120" s="197" t="s">
        <v>122</v>
      </c>
      <c r="L120" s="198"/>
      <c r="M120" s="102" t="s">
        <v>1</v>
      </c>
      <c r="N120" s="103" t="s">
        <v>40</v>
      </c>
      <c r="O120" s="103" t="s">
        <v>123</v>
      </c>
      <c r="P120" s="103" t="s">
        <v>124</v>
      </c>
      <c r="Q120" s="103" t="s">
        <v>125</v>
      </c>
      <c r="R120" s="103" t="s">
        <v>126</v>
      </c>
      <c r="S120" s="103" t="s">
        <v>127</v>
      </c>
      <c r="T120" s="104" t="s">
        <v>128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40"/>
      <c r="B121" s="41"/>
      <c r="C121" s="109" t="s">
        <v>129</v>
      </c>
      <c r="D121" s="42"/>
      <c r="E121" s="42"/>
      <c r="F121" s="42"/>
      <c r="G121" s="42"/>
      <c r="H121" s="42"/>
      <c r="I121" s="42"/>
      <c r="J121" s="199">
        <f>BK121</f>
        <v>0</v>
      </c>
      <c r="K121" s="42"/>
      <c r="L121" s="46"/>
      <c r="M121" s="105"/>
      <c r="N121" s="200"/>
      <c r="O121" s="106"/>
      <c r="P121" s="201">
        <f>P122</f>
        <v>0</v>
      </c>
      <c r="Q121" s="106"/>
      <c r="R121" s="201">
        <f>R122</f>
        <v>0.034375500000000003</v>
      </c>
      <c r="S121" s="106"/>
      <c r="T121" s="202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75</v>
      </c>
      <c r="AU121" s="19" t="s">
        <v>113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198</v>
      </c>
      <c r="F122" s="207" t="s">
        <v>199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</f>
        <v>0</v>
      </c>
      <c r="Q122" s="212"/>
      <c r="R122" s="213">
        <f>R123</f>
        <v>0.034375500000000003</v>
      </c>
      <c r="S122" s="212"/>
      <c r="T122" s="214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86</v>
      </c>
      <c r="AT122" s="216" t="s">
        <v>75</v>
      </c>
      <c r="AU122" s="216" t="s">
        <v>76</v>
      </c>
      <c r="AY122" s="215" t="s">
        <v>132</v>
      </c>
      <c r="BK122" s="217">
        <f>BK123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64" t="s">
        <v>130</v>
      </c>
      <c r="F123" s="264" t="s">
        <v>131</v>
      </c>
      <c r="G123" s="205"/>
      <c r="H123" s="205"/>
      <c r="I123" s="208"/>
      <c r="J123" s="265">
        <f>BK123</f>
        <v>0</v>
      </c>
      <c r="K123" s="205"/>
      <c r="L123" s="210"/>
      <c r="M123" s="211"/>
      <c r="N123" s="212"/>
      <c r="O123" s="212"/>
      <c r="P123" s="213">
        <f>P124+SUM(P125:P135)+P143</f>
        <v>0</v>
      </c>
      <c r="Q123" s="212"/>
      <c r="R123" s="213">
        <f>R124+SUM(R125:R135)+R143</f>
        <v>0.034375500000000003</v>
      </c>
      <c r="S123" s="212"/>
      <c r="T123" s="214">
        <f>T124+SUM(T125:T135)+T143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86</v>
      </c>
      <c r="AT123" s="216" t="s">
        <v>75</v>
      </c>
      <c r="AU123" s="216" t="s">
        <v>84</v>
      </c>
      <c r="AY123" s="215" t="s">
        <v>132</v>
      </c>
      <c r="BK123" s="217">
        <f>BK124+SUM(BK125:BK135)+BK143</f>
        <v>0</v>
      </c>
    </row>
    <row r="124" s="2" customFormat="1" ht="49.05" customHeight="1">
      <c r="A124" s="40"/>
      <c r="B124" s="41"/>
      <c r="C124" s="218" t="s">
        <v>84</v>
      </c>
      <c r="D124" s="218" t="s">
        <v>134</v>
      </c>
      <c r="E124" s="219" t="s">
        <v>140</v>
      </c>
      <c r="F124" s="220" t="s">
        <v>200</v>
      </c>
      <c r="G124" s="221" t="s">
        <v>142</v>
      </c>
      <c r="H124" s="222">
        <v>457</v>
      </c>
      <c r="I124" s="223"/>
      <c r="J124" s="224">
        <f>ROUND(I124*H124,2)</f>
        <v>0</v>
      </c>
      <c r="K124" s="220" t="s">
        <v>1</v>
      </c>
      <c r="L124" s="46"/>
      <c r="M124" s="225" t="s">
        <v>1</v>
      </c>
      <c r="N124" s="226" t="s">
        <v>41</v>
      </c>
      <c r="O124" s="9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138</v>
      </c>
      <c r="AT124" s="229" t="s">
        <v>134</v>
      </c>
      <c r="AU124" s="229" t="s">
        <v>86</v>
      </c>
      <c r="AY124" s="19" t="s">
        <v>132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84</v>
      </c>
      <c r="BK124" s="230">
        <f>ROUND(I124*H124,2)</f>
        <v>0</v>
      </c>
      <c r="BL124" s="19" t="s">
        <v>138</v>
      </c>
      <c r="BM124" s="229" t="s">
        <v>201</v>
      </c>
    </row>
    <row r="125" s="14" customFormat="1">
      <c r="A125" s="14"/>
      <c r="B125" s="242"/>
      <c r="C125" s="243"/>
      <c r="D125" s="233" t="s">
        <v>144</v>
      </c>
      <c r="E125" s="244" t="s">
        <v>1</v>
      </c>
      <c r="F125" s="245" t="s">
        <v>202</v>
      </c>
      <c r="G125" s="243"/>
      <c r="H125" s="246">
        <v>457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144</v>
      </c>
      <c r="AU125" s="252" t="s">
        <v>86</v>
      </c>
      <c r="AV125" s="14" t="s">
        <v>86</v>
      </c>
      <c r="AW125" s="14" t="s">
        <v>32</v>
      </c>
      <c r="AX125" s="14" t="s">
        <v>76</v>
      </c>
      <c r="AY125" s="252" t="s">
        <v>132</v>
      </c>
    </row>
    <row r="126" s="15" customFormat="1">
      <c r="A126" s="15"/>
      <c r="B126" s="253"/>
      <c r="C126" s="254"/>
      <c r="D126" s="233" t="s">
        <v>144</v>
      </c>
      <c r="E126" s="255" t="s">
        <v>1</v>
      </c>
      <c r="F126" s="256" t="s">
        <v>147</v>
      </c>
      <c r="G126" s="254"/>
      <c r="H126" s="257">
        <v>457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3" t="s">
        <v>144</v>
      </c>
      <c r="AU126" s="263" t="s">
        <v>86</v>
      </c>
      <c r="AV126" s="15" t="s">
        <v>148</v>
      </c>
      <c r="AW126" s="15" t="s">
        <v>32</v>
      </c>
      <c r="AX126" s="15" t="s">
        <v>84</v>
      </c>
      <c r="AY126" s="263" t="s">
        <v>132</v>
      </c>
    </row>
    <row r="127" s="2" customFormat="1" ht="89.25" customHeight="1">
      <c r="A127" s="40"/>
      <c r="B127" s="41"/>
      <c r="C127" s="218" t="s">
        <v>86</v>
      </c>
      <c r="D127" s="218" t="s">
        <v>134</v>
      </c>
      <c r="E127" s="219" t="s">
        <v>149</v>
      </c>
      <c r="F127" s="220" t="s">
        <v>203</v>
      </c>
      <c r="G127" s="221" t="s">
        <v>142</v>
      </c>
      <c r="H127" s="222">
        <v>457</v>
      </c>
      <c r="I127" s="223"/>
      <c r="J127" s="224">
        <f>ROUND(I127*H127,2)</f>
        <v>0</v>
      </c>
      <c r="K127" s="220" t="s">
        <v>1</v>
      </c>
      <c r="L127" s="46"/>
      <c r="M127" s="225" t="s">
        <v>1</v>
      </c>
      <c r="N127" s="226" t="s">
        <v>41</v>
      </c>
      <c r="O127" s="9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138</v>
      </c>
      <c r="AT127" s="229" t="s">
        <v>134</v>
      </c>
      <c r="AU127" s="229" t="s">
        <v>86</v>
      </c>
      <c r="AY127" s="19" t="s">
        <v>132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84</v>
      </c>
      <c r="BK127" s="230">
        <f>ROUND(I127*H127,2)</f>
        <v>0</v>
      </c>
      <c r="BL127" s="19" t="s">
        <v>138</v>
      </c>
      <c r="BM127" s="229" t="s">
        <v>204</v>
      </c>
    </row>
    <row r="128" s="14" customFormat="1">
      <c r="A128" s="14"/>
      <c r="B128" s="242"/>
      <c r="C128" s="243"/>
      <c r="D128" s="233" t="s">
        <v>144</v>
      </c>
      <c r="E128" s="244" t="s">
        <v>1</v>
      </c>
      <c r="F128" s="245" t="s">
        <v>202</v>
      </c>
      <c r="G128" s="243"/>
      <c r="H128" s="246">
        <v>457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144</v>
      </c>
      <c r="AU128" s="252" t="s">
        <v>86</v>
      </c>
      <c r="AV128" s="14" t="s">
        <v>86</v>
      </c>
      <c r="AW128" s="14" t="s">
        <v>32</v>
      </c>
      <c r="AX128" s="14" t="s">
        <v>84</v>
      </c>
      <c r="AY128" s="252" t="s">
        <v>132</v>
      </c>
    </row>
    <row r="129" s="2" customFormat="1" ht="90" customHeight="1">
      <c r="A129" s="40"/>
      <c r="B129" s="41"/>
      <c r="C129" s="218" t="s">
        <v>152</v>
      </c>
      <c r="D129" s="218" t="s">
        <v>134</v>
      </c>
      <c r="E129" s="219" t="s">
        <v>205</v>
      </c>
      <c r="F129" s="220" t="s">
        <v>206</v>
      </c>
      <c r="G129" s="221" t="s">
        <v>142</v>
      </c>
      <c r="H129" s="222">
        <v>457</v>
      </c>
      <c r="I129" s="223"/>
      <c r="J129" s="224">
        <f>ROUND(I129*H129,2)</f>
        <v>0</v>
      </c>
      <c r="K129" s="220" t="s">
        <v>1</v>
      </c>
      <c r="L129" s="46"/>
      <c r="M129" s="225" t="s">
        <v>1</v>
      </c>
      <c r="N129" s="226" t="s">
        <v>41</v>
      </c>
      <c r="O129" s="9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138</v>
      </c>
      <c r="AT129" s="229" t="s">
        <v>134</v>
      </c>
      <c r="AU129" s="229" t="s">
        <v>86</v>
      </c>
      <c r="AY129" s="19" t="s">
        <v>132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84</v>
      </c>
      <c r="BK129" s="230">
        <f>ROUND(I129*H129,2)</f>
        <v>0</v>
      </c>
      <c r="BL129" s="19" t="s">
        <v>138</v>
      </c>
      <c r="BM129" s="229" t="s">
        <v>207</v>
      </c>
    </row>
    <row r="130" s="14" customFormat="1">
      <c r="A130" s="14"/>
      <c r="B130" s="242"/>
      <c r="C130" s="243"/>
      <c r="D130" s="233" t="s">
        <v>144</v>
      </c>
      <c r="E130" s="244" t="s">
        <v>1</v>
      </c>
      <c r="F130" s="245" t="s">
        <v>202</v>
      </c>
      <c r="G130" s="243"/>
      <c r="H130" s="246">
        <v>457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144</v>
      </c>
      <c r="AU130" s="252" t="s">
        <v>86</v>
      </c>
      <c r="AV130" s="14" t="s">
        <v>86</v>
      </c>
      <c r="AW130" s="14" t="s">
        <v>32</v>
      </c>
      <c r="AX130" s="14" t="s">
        <v>84</v>
      </c>
      <c r="AY130" s="252" t="s">
        <v>132</v>
      </c>
    </row>
    <row r="131" s="2" customFormat="1" ht="76.35" customHeight="1">
      <c r="A131" s="40"/>
      <c r="B131" s="41"/>
      <c r="C131" s="218" t="s">
        <v>148</v>
      </c>
      <c r="D131" s="218" t="s">
        <v>134</v>
      </c>
      <c r="E131" s="219" t="s">
        <v>153</v>
      </c>
      <c r="F131" s="220" t="s">
        <v>208</v>
      </c>
      <c r="G131" s="221" t="s">
        <v>142</v>
      </c>
      <c r="H131" s="222">
        <v>457</v>
      </c>
      <c r="I131" s="223"/>
      <c r="J131" s="224">
        <f>ROUND(I131*H131,2)</f>
        <v>0</v>
      </c>
      <c r="K131" s="220" t="s">
        <v>1</v>
      </c>
      <c r="L131" s="46"/>
      <c r="M131" s="225" t="s">
        <v>1</v>
      </c>
      <c r="N131" s="226" t="s">
        <v>41</v>
      </c>
      <c r="O131" s="9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138</v>
      </c>
      <c r="AT131" s="229" t="s">
        <v>134</v>
      </c>
      <c r="AU131" s="229" t="s">
        <v>86</v>
      </c>
      <c r="AY131" s="19" t="s">
        <v>132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84</v>
      </c>
      <c r="BK131" s="230">
        <f>ROUND(I131*H131,2)</f>
        <v>0</v>
      </c>
      <c r="BL131" s="19" t="s">
        <v>138</v>
      </c>
      <c r="BM131" s="229" t="s">
        <v>209</v>
      </c>
    </row>
    <row r="132" s="14" customFormat="1">
      <c r="A132" s="14"/>
      <c r="B132" s="242"/>
      <c r="C132" s="243"/>
      <c r="D132" s="233" t="s">
        <v>144</v>
      </c>
      <c r="E132" s="244" t="s">
        <v>1</v>
      </c>
      <c r="F132" s="245" t="s">
        <v>202</v>
      </c>
      <c r="G132" s="243"/>
      <c r="H132" s="246">
        <v>457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144</v>
      </c>
      <c r="AU132" s="252" t="s">
        <v>86</v>
      </c>
      <c r="AV132" s="14" t="s">
        <v>86</v>
      </c>
      <c r="AW132" s="14" t="s">
        <v>32</v>
      </c>
      <c r="AX132" s="14" t="s">
        <v>84</v>
      </c>
      <c r="AY132" s="252" t="s">
        <v>132</v>
      </c>
    </row>
    <row r="133" s="2" customFormat="1" ht="24.15" customHeight="1">
      <c r="A133" s="40"/>
      <c r="B133" s="41"/>
      <c r="C133" s="218" t="s">
        <v>177</v>
      </c>
      <c r="D133" s="218" t="s">
        <v>134</v>
      </c>
      <c r="E133" s="219" t="s">
        <v>156</v>
      </c>
      <c r="F133" s="220" t="s">
        <v>210</v>
      </c>
      <c r="G133" s="221" t="s">
        <v>142</v>
      </c>
      <c r="H133" s="222">
        <v>457</v>
      </c>
      <c r="I133" s="223"/>
      <c r="J133" s="224">
        <f>ROUND(I133*H133,2)</f>
        <v>0</v>
      </c>
      <c r="K133" s="220" t="s">
        <v>1</v>
      </c>
      <c r="L133" s="46"/>
      <c r="M133" s="225" t="s">
        <v>1</v>
      </c>
      <c r="N133" s="226" t="s">
        <v>41</v>
      </c>
      <c r="O133" s="9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138</v>
      </c>
      <c r="AT133" s="229" t="s">
        <v>134</v>
      </c>
      <c r="AU133" s="229" t="s">
        <v>86</v>
      </c>
      <c r="AY133" s="19" t="s">
        <v>132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138</v>
      </c>
      <c r="BM133" s="229" t="s">
        <v>211</v>
      </c>
    </row>
    <row r="134" s="14" customFormat="1">
      <c r="A134" s="14"/>
      <c r="B134" s="242"/>
      <c r="C134" s="243"/>
      <c r="D134" s="233" t="s">
        <v>144</v>
      </c>
      <c r="E134" s="244" t="s">
        <v>1</v>
      </c>
      <c r="F134" s="245" t="s">
        <v>202</v>
      </c>
      <c r="G134" s="243"/>
      <c r="H134" s="246">
        <v>457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144</v>
      </c>
      <c r="AU134" s="252" t="s">
        <v>86</v>
      </c>
      <c r="AV134" s="14" t="s">
        <v>86</v>
      </c>
      <c r="AW134" s="14" t="s">
        <v>32</v>
      </c>
      <c r="AX134" s="14" t="s">
        <v>84</v>
      </c>
      <c r="AY134" s="252" t="s">
        <v>132</v>
      </c>
    </row>
    <row r="135" s="12" customFormat="1" ht="20.88" customHeight="1">
      <c r="A135" s="12"/>
      <c r="B135" s="204"/>
      <c r="C135" s="205"/>
      <c r="D135" s="206" t="s">
        <v>75</v>
      </c>
      <c r="E135" s="264" t="s">
        <v>175</v>
      </c>
      <c r="F135" s="264" t="s">
        <v>176</v>
      </c>
      <c r="G135" s="205"/>
      <c r="H135" s="205"/>
      <c r="I135" s="208"/>
      <c r="J135" s="265">
        <f>BK135</f>
        <v>0</v>
      </c>
      <c r="K135" s="205"/>
      <c r="L135" s="210"/>
      <c r="M135" s="211"/>
      <c r="N135" s="212"/>
      <c r="O135" s="212"/>
      <c r="P135" s="213">
        <f>SUM(P136:P142)</f>
        <v>0</v>
      </c>
      <c r="Q135" s="212"/>
      <c r="R135" s="213">
        <f>SUM(R136:R142)</f>
        <v>0.0252</v>
      </c>
      <c r="S135" s="212"/>
      <c r="T135" s="214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84</v>
      </c>
      <c r="AT135" s="216" t="s">
        <v>75</v>
      </c>
      <c r="AU135" s="216" t="s">
        <v>86</v>
      </c>
      <c r="AY135" s="215" t="s">
        <v>132</v>
      </c>
      <c r="BK135" s="217">
        <f>SUM(BK136:BK142)</f>
        <v>0</v>
      </c>
    </row>
    <row r="136" s="2" customFormat="1" ht="167.1" customHeight="1">
      <c r="A136" s="40"/>
      <c r="B136" s="41"/>
      <c r="C136" s="218" t="s">
        <v>184</v>
      </c>
      <c r="D136" s="218" t="s">
        <v>134</v>
      </c>
      <c r="E136" s="219" t="s">
        <v>178</v>
      </c>
      <c r="F136" s="220" t="s">
        <v>212</v>
      </c>
      <c r="G136" s="221" t="s">
        <v>180</v>
      </c>
      <c r="H136" s="222">
        <v>1</v>
      </c>
      <c r="I136" s="223"/>
      <c r="J136" s="224">
        <f>ROUND(I136*H136,2)</f>
        <v>0</v>
      </c>
      <c r="K136" s="220" t="s">
        <v>1</v>
      </c>
      <c r="L136" s="46"/>
      <c r="M136" s="225" t="s">
        <v>1</v>
      </c>
      <c r="N136" s="226" t="s">
        <v>41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181</v>
      </c>
      <c r="AT136" s="229" t="s">
        <v>134</v>
      </c>
      <c r="AU136" s="229" t="s">
        <v>152</v>
      </c>
      <c r="AY136" s="19" t="s">
        <v>132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181</v>
      </c>
      <c r="BM136" s="229" t="s">
        <v>213</v>
      </c>
    </row>
    <row r="137" s="14" customFormat="1">
      <c r="A137" s="14"/>
      <c r="B137" s="242"/>
      <c r="C137" s="243"/>
      <c r="D137" s="233" t="s">
        <v>144</v>
      </c>
      <c r="E137" s="244" t="s">
        <v>1</v>
      </c>
      <c r="F137" s="245" t="s">
        <v>84</v>
      </c>
      <c r="G137" s="243"/>
      <c r="H137" s="246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144</v>
      </c>
      <c r="AU137" s="252" t="s">
        <v>152</v>
      </c>
      <c r="AV137" s="14" t="s">
        <v>86</v>
      </c>
      <c r="AW137" s="14" t="s">
        <v>32</v>
      </c>
      <c r="AX137" s="14" t="s">
        <v>76</v>
      </c>
      <c r="AY137" s="252" t="s">
        <v>132</v>
      </c>
    </row>
    <row r="138" s="15" customFormat="1">
      <c r="A138" s="15"/>
      <c r="B138" s="253"/>
      <c r="C138" s="254"/>
      <c r="D138" s="233" t="s">
        <v>144</v>
      </c>
      <c r="E138" s="255" t="s">
        <v>1</v>
      </c>
      <c r="F138" s="256" t="s">
        <v>147</v>
      </c>
      <c r="G138" s="254"/>
      <c r="H138" s="257">
        <v>1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3" t="s">
        <v>144</v>
      </c>
      <c r="AU138" s="263" t="s">
        <v>152</v>
      </c>
      <c r="AV138" s="15" t="s">
        <v>148</v>
      </c>
      <c r="AW138" s="15" t="s">
        <v>32</v>
      </c>
      <c r="AX138" s="15" t="s">
        <v>84</v>
      </c>
      <c r="AY138" s="263" t="s">
        <v>132</v>
      </c>
    </row>
    <row r="139" s="2" customFormat="1" ht="21.75" customHeight="1">
      <c r="A139" s="40"/>
      <c r="B139" s="41"/>
      <c r="C139" s="218" t="s">
        <v>188</v>
      </c>
      <c r="D139" s="218" t="s">
        <v>134</v>
      </c>
      <c r="E139" s="219" t="s">
        <v>214</v>
      </c>
      <c r="F139" s="220" t="s">
        <v>215</v>
      </c>
      <c r="G139" s="221" t="s">
        <v>216</v>
      </c>
      <c r="H139" s="222">
        <v>80</v>
      </c>
      <c r="I139" s="223"/>
      <c r="J139" s="224">
        <f>ROUND(I139*H139,2)</f>
        <v>0</v>
      </c>
      <c r="K139" s="220" t="s">
        <v>1</v>
      </c>
      <c r="L139" s="46"/>
      <c r="M139" s="225" t="s">
        <v>1</v>
      </c>
      <c r="N139" s="226" t="s">
        <v>41</v>
      </c>
      <c r="O139" s="93"/>
      <c r="P139" s="227">
        <f>O139*H139</f>
        <v>0</v>
      </c>
      <c r="Q139" s="227">
        <v>0.00024000000000000001</v>
      </c>
      <c r="R139" s="227">
        <f>Q139*H139</f>
        <v>0.019200000000000002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138</v>
      </c>
      <c r="AT139" s="229" t="s">
        <v>134</v>
      </c>
      <c r="AU139" s="229" t="s">
        <v>152</v>
      </c>
      <c r="AY139" s="19" t="s">
        <v>132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84</v>
      </c>
      <c r="BK139" s="230">
        <f>ROUND(I139*H139,2)</f>
        <v>0</v>
      </c>
      <c r="BL139" s="19" t="s">
        <v>138</v>
      </c>
      <c r="BM139" s="229" t="s">
        <v>217</v>
      </c>
    </row>
    <row r="140" s="14" customFormat="1">
      <c r="A140" s="14"/>
      <c r="B140" s="242"/>
      <c r="C140" s="243"/>
      <c r="D140" s="233" t="s">
        <v>144</v>
      </c>
      <c r="E140" s="244" t="s">
        <v>1</v>
      </c>
      <c r="F140" s="245" t="s">
        <v>218</v>
      </c>
      <c r="G140" s="243"/>
      <c r="H140" s="246">
        <v>80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144</v>
      </c>
      <c r="AU140" s="252" t="s">
        <v>152</v>
      </c>
      <c r="AV140" s="14" t="s">
        <v>86</v>
      </c>
      <c r="AW140" s="14" t="s">
        <v>32</v>
      </c>
      <c r="AX140" s="14" t="s">
        <v>76</v>
      </c>
      <c r="AY140" s="252" t="s">
        <v>132</v>
      </c>
    </row>
    <row r="141" s="15" customFormat="1">
      <c r="A141" s="15"/>
      <c r="B141" s="253"/>
      <c r="C141" s="254"/>
      <c r="D141" s="233" t="s">
        <v>144</v>
      </c>
      <c r="E141" s="255" t="s">
        <v>1</v>
      </c>
      <c r="F141" s="256" t="s">
        <v>147</v>
      </c>
      <c r="G141" s="254"/>
      <c r="H141" s="257">
        <v>80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144</v>
      </c>
      <c r="AU141" s="263" t="s">
        <v>152</v>
      </c>
      <c r="AV141" s="15" t="s">
        <v>148</v>
      </c>
      <c r="AW141" s="15" t="s">
        <v>32</v>
      </c>
      <c r="AX141" s="15" t="s">
        <v>84</v>
      </c>
      <c r="AY141" s="263" t="s">
        <v>132</v>
      </c>
    </row>
    <row r="142" s="2" customFormat="1" ht="49.05" customHeight="1">
      <c r="A142" s="40"/>
      <c r="B142" s="41"/>
      <c r="C142" s="218" t="s">
        <v>164</v>
      </c>
      <c r="D142" s="218" t="s">
        <v>134</v>
      </c>
      <c r="E142" s="219" t="s">
        <v>219</v>
      </c>
      <c r="F142" s="220" t="s">
        <v>220</v>
      </c>
      <c r="G142" s="221" t="s">
        <v>142</v>
      </c>
      <c r="H142" s="222">
        <v>25</v>
      </c>
      <c r="I142" s="223"/>
      <c r="J142" s="224">
        <f>ROUND(I142*H142,2)</f>
        <v>0</v>
      </c>
      <c r="K142" s="220" t="s">
        <v>1</v>
      </c>
      <c r="L142" s="46"/>
      <c r="M142" s="225" t="s">
        <v>1</v>
      </c>
      <c r="N142" s="226" t="s">
        <v>41</v>
      </c>
      <c r="O142" s="93"/>
      <c r="P142" s="227">
        <f>O142*H142</f>
        <v>0</v>
      </c>
      <c r="Q142" s="227">
        <v>0.00024000000000000001</v>
      </c>
      <c r="R142" s="227">
        <f>Q142*H142</f>
        <v>0.0060000000000000001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138</v>
      </c>
      <c r="AT142" s="229" t="s">
        <v>134</v>
      </c>
      <c r="AU142" s="229" t="s">
        <v>152</v>
      </c>
      <c r="AY142" s="19" t="s">
        <v>132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84</v>
      </c>
      <c r="BK142" s="230">
        <f>ROUND(I142*H142,2)</f>
        <v>0</v>
      </c>
      <c r="BL142" s="19" t="s">
        <v>138</v>
      </c>
      <c r="BM142" s="229" t="s">
        <v>221</v>
      </c>
    </row>
    <row r="143" s="12" customFormat="1" ht="20.88" customHeight="1">
      <c r="A143" s="12"/>
      <c r="B143" s="204"/>
      <c r="C143" s="205"/>
      <c r="D143" s="206" t="s">
        <v>75</v>
      </c>
      <c r="E143" s="264" t="s">
        <v>222</v>
      </c>
      <c r="F143" s="264" t="s">
        <v>223</v>
      </c>
      <c r="G143" s="205"/>
      <c r="H143" s="205"/>
      <c r="I143" s="208"/>
      <c r="J143" s="265">
        <f>BK143</f>
        <v>0</v>
      </c>
      <c r="K143" s="205"/>
      <c r="L143" s="210"/>
      <c r="M143" s="211"/>
      <c r="N143" s="212"/>
      <c r="O143" s="212"/>
      <c r="P143" s="213">
        <f>P144+SUM(P145:P148)</f>
        <v>0</v>
      </c>
      <c r="Q143" s="212"/>
      <c r="R143" s="213">
        <f>R144+SUM(R145:R148)</f>
        <v>0.0091755000000000014</v>
      </c>
      <c r="S143" s="212"/>
      <c r="T143" s="214">
        <f>T144+SUM(T145:T148)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86</v>
      </c>
      <c r="AT143" s="216" t="s">
        <v>75</v>
      </c>
      <c r="AU143" s="216" t="s">
        <v>86</v>
      </c>
      <c r="AY143" s="215" t="s">
        <v>132</v>
      </c>
      <c r="BK143" s="217">
        <f>BK144+SUM(BK145:BK148)</f>
        <v>0</v>
      </c>
    </row>
    <row r="144" s="2" customFormat="1" ht="55.5" customHeight="1">
      <c r="A144" s="40"/>
      <c r="B144" s="41"/>
      <c r="C144" s="218" t="s">
        <v>133</v>
      </c>
      <c r="D144" s="218" t="s">
        <v>134</v>
      </c>
      <c r="E144" s="219" t="s">
        <v>224</v>
      </c>
      <c r="F144" s="220" t="s">
        <v>225</v>
      </c>
      <c r="G144" s="221" t="s">
        <v>142</v>
      </c>
      <c r="H144" s="222">
        <v>22.850000000000001</v>
      </c>
      <c r="I144" s="223"/>
      <c r="J144" s="224">
        <f>ROUND(I144*H144,2)</f>
        <v>0</v>
      </c>
      <c r="K144" s="220" t="s">
        <v>1</v>
      </c>
      <c r="L144" s="46"/>
      <c r="M144" s="225" t="s">
        <v>1</v>
      </c>
      <c r="N144" s="226" t="s">
        <v>41</v>
      </c>
      <c r="O144" s="93"/>
      <c r="P144" s="227">
        <f>O144*H144</f>
        <v>0</v>
      </c>
      <c r="Q144" s="227">
        <v>3.0000000000000001E-05</v>
      </c>
      <c r="R144" s="227">
        <f>Q144*H144</f>
        <v>0.00068550000000000002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138</v>
      </c>
      <c r="AT144" s="229" t="s">
        <v>134</v>
      </c>
      <c r="AU144" s="229" t="s">
        <v>152</v>
      </c>
      <c r="AY144" s="19" t="s">
        <v>132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84</v>
      </c>
      <c r="BK144" s="230">
        <f>ROUND(I144*H144,2)</f>
        <v>0</v>
      </c>
      <c r="BL144" s="19" t="s">
        <v>138</v>
      </c>
      <c r="BM144" s="229" t="s">
        <v>226</v>
      </c>
    </row>
    <row r="145" s="14" customFormat="1">
      <c r="A145" s="14"/>
      <c r="B145" s="242"/>
      <c r="C145" s="243"/>
      <c r="D145" s="233" t="s">
        <v>144</v>
      </c>
      <c r="E145" s="244" t="s">
        <v>1</v>
      </c>
      <c r="F145" s="245" t="s">
        <v>227</v>
      </c>
      <c r="G145" s="243"/>
      <c r="H145" s="246">
        <v>22.850000000000001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144</v>
      </c>
      <c r="AU145" s="252" t="s">
        <v>152</v>
      </c>
      <c r="AV145" s="14" t="s">
        <v>86</v>
      </c>
      <c r="AW145" s="14" t="s">
        <v>32</v>
      </c>
      <c r="AX145" s="14" t="s">
        <v>84</v>
      </c>
      <c r="AY145" s="252" t="s">
        <v>132</v>
      </c>
    </row>
    <row r="146" s="2" customFormat="1" ht="62.7" customHeight="1">
      <c r="A146" s="40"/>
      <c r="B146" s="41"/>
      <c r="C146" s="218" t="s">
        <v>166</v>
      </c>
      <c r="D146" s="218" t="s">
        <v>134</v>
      </c>
      <c r="E146" s="219" t="s">
        <v>228</v>
      </c>
      <c r="F146" s="220" t="s">
        <v>229</v>
      </c>
      <c r="G146" s="221" t="s">
        <v>142</v>
      </c>
      <c r="H146" s="222">
        <v>10</v>
      </c>
      <c r="I146" s="223"/>
      <c r="J146" s="224">
        <f>ROUND(I146*H146,2)</f>
        <v>0</v>
      </c>
      <c r="K146" s="220" t="s">
        <v>1</v>
      </c>
      <c r="L146" s="46"/>
      <c r="M146" s="225" t="s">
        <v>1</v>
      </c>
      <c r="N146" s="226" t="s">
        <v>41</v>
      </c>
      <c r="O146" s="93"/>
      <c r="P146" s="227">
        <f>O146*H146</f>
        <v>0</v>
      </c>
      <c r="Q146" s="227">
        <v>3.0000000000000001E-05</v>
      </c>
      <c r="R146" s="227">
        <f>Q146*H146</f>
        <v>0.00030000000000000003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138</v>
      </c>
      <c r="AT146" s="229" t="s">
        <v>134</v>
      </c>
      <c r="AU146" s="229" t="s">
        <v>152</v>
      </c>
      <c r="AY146" s="19" t="s">
        <v>132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84</v>
      </c>
      <c r="BK146" s="230">
        <f>ROUND(I146*H146,2)</f>
        <v>0</v>
      </c>
      <c r="BL146" s="19" t="s">
        <v>138</v>
      </c>
      <c r="BM146" s="229" t="s">
        <v>230</v>
      </c>
    </row>
    <row r="147" s="14" customFormat="1">
      <c r="A147" s="14"/>
      <c r="B147" s="242"/>
      <c r="C147" s="243"/>
      <c r="D147" s="233" t="s">
        <v>144</v>
      </c>
      <c r="E147" s="244" t="s">
        <v>1</v>
      </c>
      <c r="F147" s="245" t="s">
        <v>231</v>
      </c>
      <c r="G147" s="243"/>
      <c r="H147" s="246">
        <v>10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144</v>
      </c>
      <c r="AU147" s="252" t="s">
        <v>152</v>
      </c>
      <c r="AV147" s="14" t="s">
        <v>86</v>
      </c>
      <c r="AW147" s="14" t="s">
        <v>32</v>
      </c>
      <c r="AX147" s="14" t="s">
        <v>84</v>
      </c>
      <c r="AY147" s="252" t="s">
        <v>132</v>
      </c>
    </row>
    <row r="148" s="16" customFormat="1" ht="20.88" customHeight="1">
      <c r="A148" s="16"/>
      <c r="B148" s="276"/>
      <c r="C148" s="277"/>
      <c r="D148" s="278" t="s">
        <v>75</v>
      </c>
      <c r="E148" s="278" t="s">
        <v>164</v>
      </c>
      <c r="F148" s="278" t="s">
        <v>165</v>
      </c>
      <c r="G148" s="277"/>
      <c r="H148" s="277"/>
      <c r="I148" s="279"/>
      <c r="J148" s="280">
        <f>BK148</f>
        <v>0</v>
      </c>
      <c r="K148" s="277"/>
      <c r="L148" s="281"/>
      <c r="M148" s="282"/>
      <c r="N148" s="283"/>
      <c r="O148" s="283"/>
      <c r="P148" s="284">
        <f>SUM(P149:P152)</f>
        <v>0</v>
      </c>
      <c r="Q148" s="283"/>
      <c r="R148" s="284">
        <f>SUM(R149:R152)</f>
        <v>0.0081900000000000011</v>
      </c>
      <c r="S148" s="283"/>
      <c r="T148" s="285">
        <f>SUM(T149:T152)</f>
        <v>0</v>
      </c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R148" s="286" t="s">
        <v>84</v>
      </c>
      <c r="AT148" s="287" t="s">
        <v>75</v>
      </c>
      <c r="AU148" s="287" t="s">
        <v>152</v>
      </c>
      <c r="AY148" s="286" t="s">
        <v>132</v>
      </c>
      <c r="BK148" s="288">
        <f>SUM(BK149:BK152)</f>
        <v>0</v>
      </c>
    </row>
    <row r="149" s="2" customFormat="1" ht="21.75" customHeight="1">
      <c r="A149" s="40"/>
      <c r="B149" s="41"/>
      <c r="C149" s="218" t="s">
        <v>159</v>
      </c>
      <c r="D149" s="218" t="s">
        <v>134</v>
      </c>
      <c r="E149" s="219" t="s">
        <v>232</v>
      </c>
      <c r="F149" s="220" t="s">
        <v>233</v>
      </c>
      <c r="G149" s="221" t="s">
        <v>169</v>
      </c>
      <c r="H149" s="222">
        <v>91</v>
      </c>
      <c r="I149" s="223"/>
      <c r="J149" s="224">
        <f>ROUND(I149*H149,2)</f>
        <v>0</v>
      </c>
      <c r="K149" s="220" t="s">
        <v>170</v>
      </c>
      <c r="L149" s="46"/>
      <c r="M149" s="225" t="s">
        <v>1</v>
      </c>
      <c r="N149" s="226" t="s">
        <v>41</v>
      </c>
      <c r="O149" s="93"/>
      <c r="P149" s="227">
        <f>O149*H149</f>
        <v>0</v>
      </c>
      <c r="Q149" s="227">
        <v>9.0000000000000006E-05</v>
      </c>
      <c r="R149" s="227">
        <f>Q149*H149</f>
        <v>0.0081900000000000011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148</v>
      </c>
      <c r="AT149" s="229" t="s">
        <v>134</v>
      </c>
      <c r="AU149" s="229" t="s">
        <v>148</v>
      </c>
      <c r="AY149" s="19" t="s">
        <v>132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84</v>
      </c>
      <c r="BK149" s="230">
        <f>ROUND(I149*H149,2)</f>
        <v>0</v>
      </c>
      <c r="BL149" s="19" t="s">
        <v>148</v>
      </c>
      <c r="BM149" s="229" t="s">
        <v>234</v>
      </c>
    </row>
    <row r="150" s="2" customFormat="1">
      <c r="A150" s="40"/>
      <c r="B150" s="41"/>
      <c r="C150" s="42"/>
      <c r="D150" s="266" t="s">
        <v>172</v>
      </c>
      <c r="E150" s="42"/>
      <c r="F150" s="267" t="s">
        <v>235</v>
      </c>
      <c r="G150" s="42"/>
      <c r="H150" s="42"/>
      <c r="I150" s="268"/>
      <c r="J150" s="42"/>
      <c r="K150" s="42"/>
      <c r="L150" s="46"/>
      <c r="M150" s="269"/>
      <c r="N150" s="270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172</v>
      </c>
      <c r="AU150" s="19" t="s">
        <v>148</v>
      </c>
    </row>
    <row r="151" s="14" customFormat="1">
      <c r="A151" s="14"/>
      <c r="B151" s="242"/>
      <c r="C151" s="243"/>
      <c r="D151" s="233" t="s">
        <v>144</v>
      </c>
      <c r="E151" s="244" t="s">
        <v>1</v>
      </c>
      <c r="F151" s="245" t="s">
        <v>236</v>
      </c>
      <c r="G151" s="243"/>
      <c r="H151" s="246">
        <v>91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144</v>
      </c>
      <c r="AU151" s="252" t="s">
        <v>148</v>
      </c>
      <c r="AV151" s="14" t="s">
        <v>86</v>
      </c>
      <c r="AW151" s="14" t="s">
        <v>32</v>
      </c>
      <c r="AX151" s="14" t="s">
        <v>76</v>
      </c>
      <c r="AY151" s="252" t="s">
        <v>132</v>
      </c>
    </row>
    <row r="152" s="15" customFormat="1">
      <c r="A152" s="15"/>
      <c r="B152" s="253"/>
      <c r="C152" s="254"/>
      <c r="D152" s="233" t="s">
        <v>144</v>
      </c>
      <c r="E152" s="255" t="s">
        <v>1</v>
      </c>
      <c r="F152" s="256" t="s">
        <v>147</v>
      </c>
      <c r="G152" s="254"/>
      <c r="H152" s="257">
        <v>91</v>
      </c>
      <c r="I152" s="258"/>
      <c r="J152" s="254"/>
      <c r="K152" s="254"/>
      <c r="L152" s="259"/>
      <c r="M152" s="289"/>
      <c r="N152" s="290"/>
      <c r="O152" s="290"/>
      <c r="P152" s="290"/>
      <c r="Q152" s="290"/>
      <c r="R152" s="290"/>
      <c r="S152" s="290"/>
      <c r="T152" s="29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144</v>
      </c>
      <c r="AU152" s="263" t="s">
        <v>148</v>
      </c>
      <c r="AV152" s="15" t="s">
        <v>148</v>
      </c>
      <c r="AW152" s="15" t="s">
        <v>32</v>
      </c>
      <c r="AX152" s="15" t="s">
        <v>84</v>
      </c>
      <c r="AY152" s="263" t="s">
        <v>132</v>
      </c>
    </row>
    <row r="153" s="2" customFormat="1" ht="6.96" customHeight="1">
      <c r="A153" s="40"/>
      <c r="B153" s="68"/>
      <c r="C153" s="69"/>
      <c r="D153" s="69"/>
      <c r="E153" s="69"/>
      <c r="F153" s="69"/>
      <c r="G153" s="69"/>
      <c r="H153" s="69"/>
      <c r="I153" s="69"/>
      <c r="J153" s="69"/>
      <c r="K153" s="69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zr3LggSdZxYXYFebQYndvqUvaUsakEHLe0B1jpT/0rIViFIinMM2GjlgN/QZ0lCuqstTMrMQop5JBqEUgbBVbg==" hashValue="udeOyASNTLpXQ9bicneJME1PfhdSBzqliGBmwQyoTclkRBbvL6PsDY+rlhvwCDOBu6JrEdyCvahRAmg25JBRGQ==" algorithmName="SHA-512" password="CC35"/>
  <autoFilter ref="C120:K15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50" r:id="rId1" display="https://podminky.urs.cz/item/CS_URS_2024_01/8925631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  <c r="AZ2" s="292" t="s">
        <v>237</v>
      </c>
      <c r="BA2" s="292" t="s">
        <v>238</v>
      </c>
      <c r="BB2" s="292" t="s">
        <v>1</v>
      </c>
      <c r="BC2" s="292" t="s">
        <v>239</v>
      </c>
      <c r="BD2" s="292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86</v>
      </c>
      <c r="AZ3" s="292" t="s">
        <v>240</v>
      </c>
      <c r="BA3" s="292" t="s">
        <v>241</v>
      </c>
      <c r="BB3" s="292" t="s">
        <v>1</v>
      </c>
      <c r="BC3" s="292" t="s">
        <v>242</v>
      </c>
      <c r="BD3" s="292" t="s">
        <v>86</v>
      </c>
    </row>
    <row r="4" s="1" customFormat="1" ht="24.96" customHeight="1">
      <c r="B4" s="22"/>
      <c r="D4" s="140" t="s">
        <v>102</v>
      </c>
      <c r="L4" s="22"/>
      <c r="M4" s="141" t="s">
        <v>10</v>
      </c>
      <c r="AT4" s="19" t="s">
        <v>4</v>
      </c>
      <c r="AZ4" s="292" t="s">
        <v>243</v>
      </c>
      <c r="BA4" s="292" t="s">
        <v>244</v>
      </c>
      <c r="BB4" s="292" t="s">
        <v>1</v>
      </c>
      <c r="BC4" s="292" t="s">
        <v>245</v>
      </c>
      <c r="BD4" s="292" t="s">
        <v>86</v>
      </c>
    </row>
    <row r="5" s="1" customFormat="1" ht="6.96" customHeight="1">
      <c r="B5" s="22"/>
      <c r="L5" s="22"/>
      <c r="AZ5" s="292" t="s">
        <v>246</v>
      </c>
      <c r="BA5" s="292" t="s">
        <v>247</v>
      </c>
      <c r="BB5" s="292" t="s">
        <v>1</v>
      </c>
      <c r="BC5" s="292" t="s">
        <v>248</v>
      </c>
      <c r="BD5" s="292" t="s">
        <v>86</v>
      </c>
    </row>
    <row r="6" s="1" customFormat="1" ht="12" customHeight="1">
      <c r="B6" s="22"/>
      <c r="D6" s="142" t="s">
        <v>16</v>
      </c>
      <c r="L6" s="22"/>
    </row>
    <row r="7" s="1" customFormat="1" ht="16.5" customHeight="1">
      <c r="B7" s="22"/>
      <c r="E7" s="143" t="str">
        <f>'Rekapitulace stavby'!K6</f>
        <v>PI 16010 Oprava vnitřního povrchu potrubí obtoku vodojemu 1 a 2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103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105</v>
      </c>
      <c r="G12" s="40"/>
      <c r="H12" s="40"/>
      <c r="I12" s="142" t="s">
        <v>22</v>
      </c>
      <c r="J12" s="146" t="str">
        <f>'Rekapitulace stavby'!AN8</f>
        <v>7. 3. 2024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31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27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106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107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36</v>
      </c>
      <c r="E30" s="40"/>
      <c r="F30" s="40"/>
      <c r="G30" s="40"/>
      <c r="H30" s="40"/>
      <c r="I30" s="40"/>
      <c r="J30" s="153">
        <f>ROUND(J126,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38</v>
      </c>
      <c r="G32" s="40"/>
      <c r="H32" s="40"/>
      <c r="I32" s="154" t="s">
        <v>37</v>
      </c>
      <c r="J32" s="154" t="s">
        <v>39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40</v>
      </c>
      <c r="E33" s="142" t="s">
        <v>41</v>
      </c>
      <c r="F33" s="156">
        <f>ROUND((SUM(BE126:BE404)),  2)</f>
        <v>0</v>
      </c>
      <c r="G33" s="40"/>
      <c r="H33" s="40"/>
      <c r="I33" s="157">
        <v>0.20999999999999999</v>
      </c>
      <c r="J33" s="156">
        <f>ROUND(((SUM(BE126:BE404))*I33),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42</v>
      </c>
      <c r="F34" s="156">
        <f>ROUND((SUM(BF126:BF404)),  2)</f>
        <v>0</v>
      </c>
      <c r="G34" s="40"/>
      <c r="H34" s="40"/>
      <c r="I34" s="157">
        <v>0.12</v>
      </c>
      <c r="J34" s="156">
        <f>ROUND(((SUM(BF126:BF404))*I34),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43</v>
      </c>
      <c r="F35" s="156">
        <f>ROUND((SUM(BG126:BG404)),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44</v>
      </c>
      <c r="F36" s="156">
        <f>ROUND((SUM(BH126:BH404)),  2)</f>
        <v>0</v>
      </c>
      <c r="G36" s="40"/>
      <c r="H36" s="40"/>
      <c r="I36" s="157">
        <v>0.12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45</v>
      </c>
      <c r="F37" s="156">
        <f>ROUND((SUM(BI126:BI404)),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6" t="str">
        <f>E7</f>
        <v>PI 16010 Oprava vnitřního povrchu potrubí obtoku vodojemu 1 a 2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103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03 - Řešení vstupu do obtoků - jáma č.3, č.5 a č.6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Vestec u Prahy, Zdiměřice u Prahy</v>
      </c>
      <c r="G89" s="42"/>
      <c r="H89" s="42"/>
      <c r="I89" s="34" t="s">
        <v>22</v>
      </c>
      <c r="J89" s="81" t="str">
        <f>IF(J12="","",J12)</f>
        <v>7. 3. 2024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 xml:space="preserve"> </v>
      </c>
      <c r="G91" s="42"/>
      <c r="H91" s="42"/>
      <c r="I91" s="34" t="s">
        <v>30</v>
      </c>
      <c r="J91" s="38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28</v>
      </c>
      <c r="D92" s="42"/>
      <c r="E92" s="42"/>
      <c r="F92" s="29" t="str">
        <f>IF(E18="","",E18)</f>
        <v>Vyplň údaj</v>
      </c>
      <c r="G92" s="42"/>
      <c r="H92" s="42"/>
      <c r="I92" s="34" t="s">
        <v>33</v>
      </c>
      <c r="J92" s="38" t="str">
        <f>E24</f>
        <v>Vodohospodářský rozvoj a výstavba a.s.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110</v>
      </c>
      <c r="D94" s="178"/>
      <c r="E94" s="178"/>
      <c r="F94" s="178"/>
      <c r="G94" s="178"/>
      <c r="H94" s="178"/>
      <c r="I94" s="178"/>
      <c r="J94" s="179" t="s">
        <v>111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112</v>
      </c>
      <c r="D96" s="42"/>
      <c r="E96" s="42"/>
      <c r="F96" s="42"/>
      <c r="G96" s="42"/>
      <c r="H96" s="42"/>
      <c r="I96" s="42"/>
      <c r="J96" s="112">
        <f>J126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113</v>
      </c>
    </row>
    <row r="97" s="9" customFormat="1" ht="24.96" customHeight="1">
      <c r="A97" s="9"/>
      <c r="B97" s="181"/>
      <c r="C97" s="182"/>
      <c r="D97" s="183" t="s">
        <v>116</v>
      </c>
      <c r="E97" s="184"/>
      <c r="F97" s="184"/>
      <c r="G97" s="184"/>
      <c r="H97" s="184"/>
      <c r="I97" s="184"/>
      <c r="J97" s="185">
        <f>J127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250</v>
      </c>
      <c r="E98" s="190"/>
      <c r="F98" s="190"/>
      <c r="G98" s="190"/>
      <c r="H98" s="190"/>
      <c r="I98" s="190"/>
      <c r="J98" s="191">
        <f>J128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251</v>
      </c>
      <c r="E99" s="190"/>
      <c r="F99" s="190"/>
      <c r="G99" s="190"/>
      <c r="H99" s="190"/>
      <c r="I99" s="190"/>
      <c r="J99" s="191">
        <f>J262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252</v>
      </c>
      <c r="E100" s="190"/>
      <c r="F100" s="190"/>
      <c r="G100" s="190"/>
      <c r="H100" s="190"/>
      <c r="I100" s="190"/>
      <c r="J100" s="191">
        <f>J305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115</v>
      </c>
      <c r="E101" s="190"/>
      <c r="F101" s="190"/>
      <c r="G101" s="190"/>
      <c r="H101" s="190"/>
      <c r="I101" s="190"/>
      <c r="J101" s="191">
        <f>J313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253</v>
      </c>
      <c r="E102" s="190"/>
      <c r="F102" s="190"/>
      <c r="G102" s="190"/>
      <c r="H102" s="190"/>
      <c r="I102" s="190"/>
      <c r="J102" s="191">
        <f>J345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254</v>
      </c>
      <c r="E103" s="190"/>
      <c r="F103" s="190"/>
      <c r="G103" s="190"/>
      <c r="H103" s="190"/>
      <c r="I103" s="190"/>
      <c r="J103" s="191">
        <f>J350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255</v>
      </c>
      <c r="E104" s="190"/>
      <c r="F104" s="190"/>
      <c r="G104" s="190"/>
      <c r="H104" s="190"/>
      <c r="I104" s="190"/>
      <c r="J104" s="191">
        <f>J363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1"/>
      <c r="C105" s="182"/>
      <c r="D105" s="183" t="s">
        <v>193</v>
      </c>
      <c r="E105" s="184"/>
      <c r="F105" s="184"/>
      <c r="G105" s="184"/>
      <c r="H105" s="184"/>
      <c r="I105" s="184"/>
      <c r="J105" s="185">
        <f>J369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7"/>
      <c r="C106" s="188"/>
      <c r="D106" s="189" t="s">
        <v>256</v>
      </c>
      <c r="E106" s="190"/>
      <c r="F106" s="190"/>
      <c r="G106" s="190"/>
      <c r="H106" s="190"/>
      <c r="I106" s="190"/>
      <c r="J106" s="191">
        <f>J370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117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76" t="str">
        <f>E7</f>
        <v>PI 16010 Oprava vnitřního povrchu potrubí obtoku vodojemu 1 a 2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103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E9</f>
        <v>03 - Řešení vstupu do obtoků - jáma č.3, č.5 a č.6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20</v>
      </c>
      <c r="D120" s="42"/>
      <c r="E120" s="42"/>
      <c r="F120" s="29" t="str">
        <f>F12</f>
        <v>Vestec u Prahy, Zdiměřice u Prahy</v>
      </c>
      <c r="G120" s="42"/>
      <c r="H120" s="42"/>
      <c r="I120" s="34" t="s">
        <v>22</v>
      </c>
      <c r="J120" s="81" t="str">
        <f>IF(J12="","",J12)</f>
        <v>7. 3. 2024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4" t="s">
        <v>24</v>
      </c>
      <c r="D122" s="42"/>
      <c r="E122" s="42"/>
      <c r="F122" s="29" t="str">
        <f>E15</f>
        <v xml:space="preserve"> </v>
      </c>
      <c r="G122" s="42"/>
      <c r="H122" s="42"/>
      <c r="I122" s="34" t="s">
        <v>30</v>
      </c>
      <c r="J122" s="38" t="str">
        <f>E21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4" t="s">
        <v>28</v>
      </c>
      <c r="D123" s="42"/>
      <c r="E123" s="42"/>
      <c r="F123" s="29" t="str">
        <f>IF(E18="","",E18)</f>
        <v>Vyplň údaj</v>
      </c>
      <c r="G123" s="42"/>
      <c r="H123" s="42"/>
      <c r="I123" s="34" t="s">
        <v>33</v>
      </c>
      <c r="J123" s="38" t="str">
        <f>E24</f>
        <v>Vodohospodářský rozvoj a výstavba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193"/>
      <c r="B125" s="194"/>
      <c r="C125" s="195" t="s">
        <v>118</v>
      </c>
      <c r="D125" s="196" t="s">
        <v>61</v>
      </c>
      <c r="E125" s="196" t="s">
        <v>57</v>
      </c>
      <c r="F125" s="196" t="s">
        <v>58</v>
      </c>
      <c r="G125" s="196" t="s">
        <v>119</v>
      </c>
      <c r="H125" s="196" t="s">
        <v>120</v>
      </c>
      <c r="I125" s="196" t="s">
        <v>121</v>
      </c>
      <c r="J125" s="196" t="s">
        <v>111</v>
      </c>
      <c r="K125" s="197" t="s">
        <v>122</v>
      </c>
      <c r="L125" s="198"/>
      <c r="M125" s="102" t="s">
        <v>1</v>
      </c>
      <c r="N125" s="103" t="s">
        <v>40</v>
      </c>
      <c r="O125" s="103" t="s">
        <v>123</v>
      </c>
      <c r="P125" s="103" t="s">
        <v>124</v>
      </c>
      <c r="Q125" s="103" t="s">
        <v>125</v>
      </c>
      <c r="R125" s="103" t="s">
        <v>126</v>
      </c>
      <c r="S125" s="103" t="s">
        <v>127</v>
      </c>
      <c r="T125" s="104" t="s">
        <v>128</v>
      </c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</row>
    <row r="126" s="2" customFormat="1" ht="22.8" customHeight="1">
      <c r="A126" s="40"/>
      <c r="B126" s="41"/>
      <c r="C126" s="109" t="s">
        <v>129</v>
      </c>
      <c r="D126" s="42"/>
      <c r="E126" s="42"/>
      <c r="F126" s="42"/>
      <c r="G126" s="42"/>
      <c r="H126" s="42"/>
      <c r="I126" s="42"/>
      <c r="J126" s="199">
        <f>BK126</f>
        <v>0</v>
      </c>
      <c r="K126" s="42"/>
      <c r="L126" s="46"/>
      <c r="M126" s="105"/>
      <c r="N126" s="200"/>
      <c r="O126" s="106"/>
      <c r="P126" s="201">
        <f>P127+P369</f>
        <v>0</v>
      </c>
      <c r="Q126" s="106"/>
      <c r="R126" s="201">
        <f>R127+R369</f>
        <v>123.49193876999999</v>
      </c>
      <c r="S126" s="106"/>
      <c r="T126" s="202">
        <f>T127+T369</f>
        <v>100.02304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75</v>
      </c>
      <c r="AU126" s="19" t="s">
        <v>113</v>
      </c>
      <c r="BK126" s="203">
        <f>BK127+BK369</f>
        <v>0</v>
      </c>
    </row>
    <row r="127" s="12" customFormat="1" ht="25.92" customHeight="1">
      <c r="A127" s="12"/>
      <c r="B127" s="204"/>
      <c r="C127" s="205"/>
      <c r="D127" s="206" t="s">
        <v>75</v>
      </c>
      <c r="E127" s="207" t="s">
        <v>175</v>
      </c>
      <c r="F127" s="207" t="s">
        <v>176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P128+P262+P305+P313+P345+P350+P363</f>
        <v>0</v>
      </c>
      <c r="Q127" s="212"/>
      <c r="R127" s="213">
        <f>R128+R262+R305+R313+R345+R350+R363</f>
        <v>122.53161428999999</v>
      </c>
      <c r="S127" s="212"/>
      <c r="T127" s="214">
        <f>T128+T262+T305+T313+T345+T350+T363</f>
        <v>100.02304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76</v>
      </c>
      <c r="AY127" s="215" t="s">
        <v>132</v>
      </c>
      <c r="BK127" s="217">
        <f>BK128+BK262+BK305+BK313+BK345+BK350+BK363</f>
        <v>0</v>
      </c>
    </row>
    <row r="128" s="12" customFormat="1" ht="22.8" customHeight="1">
      <c r="A128" s="12"/>
      <c r="B128" s="204"/>
      <c r="C128" s="205"/>
      <c r="D128" s="206" t="s">
        <v>75</v>
      </c>
      <c r="E128" s="264" t="s">
        <v>84</v>
      </c>
      <c r="F128" s="264" t="s">
        <v>257</v>
      </c>
      <c r="G128" s="205"/>
      <c r="H128" s="205"/>
      <c r="I128" s="208"/>
      <c r="J128" s="265">
        <f>BK128</f>
        <v>0</v>
      </c>
      <c r="K128" s="205"/>
      <c r="L128" s="210"/>
      <c r="M128" s="211"/>
      <c r="N128" s="212"/>
      <c r="O128" s="212"/>
      <c r="P128" s="213">
        <f>SUM(P129:P261)</f>
        <v>0</v>
      </c>
      <c r="Q128" s="212"/>
      <c r="R128" s="213">
        <f>SUM(R129:R261)</f>
        <v>14.85826954</v>
      </c>
      <c r="S128" s="212"/>
      <c r="T128" s="214">
        <f>SUM(T129:T261)</f>
        <v>17.399999999999999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84</v>
      </c>
      <c r="AY128" s="215" t="s">
        <v>132</v>
      </c>
      <c r="BK128" s="217">
        <f>SUM(BK129:BK261)</f>
        <v>0</v>
      </c>
    </row>
    <row r="129" s="2" customFormat="1" ht="90" customHeight="1">
      <c r="A129" s="40"/>
      <c r="B129" s="41"/>
      <c r="C129" s="218" t="s">
        <v>258</v>
      </c>
      <c r="D129" s="218" t="s">
        <v>134</v>
      </c>
      <c r="E129" s="219" t="s">
        <v>259</v>
      </c>
      <c r="F129" s="220" t="s">
        <v>260</v>
      </c>
      <c r="G129" s="221" t="s">
        <v>142</v>
      </c>
      <c r="H129" s="222">
        <v>24</v>
      </c>
      <c r="I129" s="223"/>
      <c r="J129" s="224">
        <f>ROUND(I129*H129,2)</f>
        <v>0</v>
      </c>
      <c r="K129" s="220" t="s">
        <v>170</v>
      </c>
      <c r="L129" s="46"/>
      <c r="M129" s="225" t="s">
        <v>1</v>
      </c>
      <c r="N129" s="226" t="s">
        <v>41</v>
      </c>
      <c r="O129" s="93"/>
      <c r="P129" s="227">
        <f>O129*H129</f>
        <v>0</v>
      </c>
      <c r="Q129" s="227">
        <v>0</v>
      </c>
      <c r="R129" s="227">
        <f>Q129*H129</f>
        <v>0</v>
      </c>
      <c r="S129" s="227">
        <v>0.42499999999999999</v>
      </c>
      <c r="T129" s="228">
        <f>S129*H129</f>
        <v>10.199999999999999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148</v>
      </c>
      <c r="AT129" s="229" t="s">
        <v>134</v>
      </c>
      <c r="AU129" s="229" t="s">
        <v>86</v>
      </c>
      <c r="AY129" s="19" t="s">
        <v>132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84</v>
      </c>
      <c r="BK129" s="230">
        <f>ROUND(I129*H129,2)</f>
        <v>0</v>
      </c>
      <c r="BL129" s="19" t="s">
        <v>148</v>
      </c>
      <c r="BM129" s="229" t="s">
        <v>261</v>
      </c>
    </row>
    <row r="130" s="2" customFormat="1">
      <c r="A130" s="40"/>
      <c r="B130" s="41"/>
      <c r="C130" s="42"/>
      <c r="D130" s="266" t="s">
        <v>172</v>
      </c>
      <c r="E130" s="42"/>
      <c r="F130" s="267" t="s">
        <v>262</v>
      </c>
      <c r="G130" s="42"/>
      <c r="H130" s="42"/>
      <c r="I130" s="268"/>
      <c r="J130" s="42"/>
      <c r="K130" s="42"/>
      <c r="L130" s="46"/>
      <c r="M130" s="269"/>
      <c r="N130" s="270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172</v>
      </c>
      <c r="AU130" s="19" t="s">
        <v>86</v>
      </c>
    </row>
    <row r="131" s="14" customFormat="1">
      <c r="A131" s="14"/>
      <c r="B131" s="242"/>
      <c r="C131" s="243"/>
      <c r="D131" s="233" t="s">
        <v>144</v>
      </c>
      <c r="E131" s="244" t="s">
        <v>1</v>
      </c>
      <c r="F131" s="245" t="s">
        <v>263</v>
      </c>
      <c r="G131" s="243"/>
      <c r="H131" s="246">
        <v>16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144</v>
      </c>
      <c r="AU131" s="252" t="s">
        <v>86</v>
      </c>
      <c r="AV131" s="14" t="s">
        <v>86</v>
      </c>
      <c r="AW131" s="14" t="s">
        <v>32</v>
      </c>
      <c r="AX131" s="14" t="s">
        <v>76</v>
      </c>
      <c r="AY131" s="252" t="s">
        <v>132</v>
      </c>
    </row>
    <row r="132" s="14" customFormat="1">
      <c r="A132" s="14"/>
      <c r="B132" s="242"/>
      <c r="C132" s="243"/>
      <c r="D132" s="233" t="s">
        <v>144</v>
      </c>
      <c r="E132" s="244" t="s">
        <v>1</v>
      </c>
      <c r="F132" s="245" t="s">
        <v>264</v>
      </c>
      <c r="G132" s="243"/>
      <c r="H132" s="246">
        <v>8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144</v>
      </c>
      <c r="AU132" s="252" t="s">
        <v>86</v>
      </c>
      <c r="AV132" s="14" t="s">
        <v>86</v>
      </c>
      <c r="AW132" s="14" t="s">
        <v>32</v>
      </c>
      <c r="AX132" s="14" t="s">
        <v>76</v>
      </c>
      <c r="AY132" s="252" t="s">
        <v>132</v>
      </c>
    </row>
    <row r="133" s="15" customFormat="1">
      <c r="A133" s="15"/>
      <c r="B133" s="253"/>
      <c r="C133" s="254"/>
      <c r="D133" s="233" t="s">
        <v>144</v>
      </c>
      <c r="E133" s="255" t="s">
        <v>1</v>
      </c>
      <c r="F133" s="256" t="s">
        <v>147</v>
      </c>
      <c r="G133" s="254"/>
      <c r="H133" s="257">
        <v>24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3" t="s">
        <v>144</v>
      </c>
      <c r="AU133" s="263" t="s">
        <v>86</v>
      </c>
      <c r="AV133" s="15" t="s">
        <v>148</v>
      </c>
      <c r="AW133" s="15" t="s">
        <v>32</v>
      </c>
      <c r="AX133" s="15" t="s">
        <v>84</v>
      </c>
      <c r="AY133" s="263" t="s">
        <v>132</v>
      </c>
    </row>
    <row r="134" s="2" customFormat="1" ht="66.75" customHeight="1">
      <c r="A134" s="40"/>
      <c r="B134" s="41"/>
      <c r="C134" s="218" t="s">
        <v>265</v>
      </c>
      <c r="D134" s="218" t="s">
        <v>134</v>
      </c>
      <c r="E134" s="219" t="s">
        <v>266</v>
      </c>
      <c r="F134" s="220" t="s">
        <v>267</v>
      </c>
      <c r="G134" s="221" t="s">
        <v>142</v>
      </c>
      <c r="H134" s="222">
        <v>24</v>
      </c>
      <c r="I134" s="223"/>
      <c r="J134" s="224">
        <f>ROUND(I134*H134,2)</f>
        <v>0</v>
      </c>
      <c r="K134" s="220" t="s">
        <v>170</v>
      </c>
      <c r="L134" s="46"/>
      <c r="M134" s="225" t="s">
        <v>1</v>
      </c>
      <c r="N134" s="226" t="s">
        <v>41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0.29999999999999999</v>
      </c>
      <c r="T134" s="228">
        <f>S134*H134</f>
        <v>7.1999999999999993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148</v>
      </c>
      <c r="AT134" s="229" t="s">
        <v>134</v>
      </c>
      <c r="AU134" s="229" t="s">
        <v>86</v>
      </c>
      <c r="AY134" s="19" t="s">
        <v>132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84</v>
      </c>
      <c r="BK134" s="230">
        <f>ROUND(I134*H134,2)</f>
        <v>0</v>
      </c>
      <c r="BL134" s="19" t="s">
        <v>148</v>
      </c>
      <c r="BM134" s="229" t="s">
        <v>268</v>
      </c>
    </row>
    <row r="135" s="2" customFormat="1">
      <c r="A135" s="40"/>
      <c r="B135" s="41"/>
      <c r="C135" s="42"/>
      <c r="D135" s="266" t="s">
        <v>172</v>
      </c>
      <c r="E135" s="42"/>
      <c r="F135" s="267" t="s">
        <v>269</v>
      </c>
      <c r="G135" s="42"/>
      <c r="H135" s="42"/>
      <c r="I135" s="268"/>
      <c r="J135" s="42"/>
      <c r="K135" s="42"/>
      <c r="L135" s="46"/>
      <c r="M135" s="269"/>
      <c r="N135" s="270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172</v>
      </c>
      <c r="AU135" s="19" t="s">
        <v>86</v>
      </c>
    </row>
    <row r="136" s="13" customFormat="1">
      <c r="A136" s="13"/>
      <c r="B136" s="231"/>
      <c r="C136" s="232"/>
      <c r="D136" s="233" t="s">
        <v>144</v>
      </c>
      <c r="E136" s="234" t="s">
        <v>1</v>
      </c>
      <c r="F136" s="235" t="s">
        <v>270</v>
      </c>
      <c r="G136" s="232"/>
      <c r="H136" s="234" t="s">
        <v>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144</v>
      </c>
      <c r="AU136" s="241" t="s">
        <v>86</v>
      </c>
      <c r="AV136" s="13" t="s">
        <v>84</v>
      </c>
      <c r="AW136" s="13" t="s">
        <v>32</v>
      </c>
      <c r="AX136" s="13" t="s">
        <v>76</v>
      </c>
      <c r="AY136" s="241" t="s">
        <v>132</v>
      </c>
    </row>
    <row r="137" s="14" customFormat="1">
      <c r="A137" s="14"/>
      <c r="B137" s="242"/>
      <c r="C137" s="243"/>
      <c r="D137" s="233" t="s">
        <v>144</v>
      </c>
      <c r="E137" s="244" t="s">
        <v>1</v>
      </c>
      <c r="F137" s="245" t="s">
        <v>263</v>
      </c>
      <c r="G137" s="243"/>
      <c r="H137" s="246">
        <v>16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144</v>
      </c>
      <c r="AU137" s="252" t="s">
        <v>86</v>
      </c>
      <c r="AV137" s="14" t="s">
        <v>86</v>
      </c>
      <c r="AW137" s="14" t="s">
        <v>32</v>
      </c>
      <c r="AX137" s="14" t="s">
        <v>76</v>
      </c>
      <c r="AY137" s="252" t="s">
        <v>132</v>
      </c>
    </row>
    <row r="138" s="14" customFormat="1">
      <c r="A138" s="14"/>
      <c r="B138" s="242"/>
      <c r="C138" s="243"/>
      <c r="D138" s="233" t="s">
        <v>144</v>
      </c>
      <c r="E138" s="244" t="s">
        <v>1</v>
      </c>
      <c r="F138" s="245" t="s">
        <v>264</v>
      </c>
      <c r="G138" s="243"/>
      <c r="H138" s="246">
        <v>8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144</v>
      </c>
      <c r="AU138" s="252" t="s">
        <v>86</v>
      </c>
      <c r="AV138" s="14" t="s">
        <v>86</v>
      </c>
      <c r="AW138" s="14" t="s">
        <v>32</v>
      </c>
      <c r="AX138" s="14" t="s">
        <v>76</v>
      </c>
      <c r="AY138" s="252" t="s">
        <v>132</v>
      </c>
    </row>
    <row r="139" s="15" customFormat="1">
      <c r="A139" s="15"/>
      <c r="B139" s="253"/>
      <c r="C139" s="254"/>
      <c r="D139" s="233" t="s">
        <v>144</v>
      </c>
      <c r="E139" s="255" t="s">
        <v>1</v>
      </c>
      <c r="F139" s="256" t="s">
        <v>147</v>
      </c>
      <c r="G139" s="254"/>
      <c r="H139" s="257">
        <v>24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144</v>
      </c>
      <c r="AU139" s="263" t="s">
        <v>86</v>
      </c>
      <c r="AV139" s="15" t="s">
        <v>148</v>
      </c>
      <c r="AW139" s="15" t="s">
        <v>32</v>
      </c>
      <c r="AX139" s="15" t="s">
        <v>84</v>
      </c>
      <c r="AY139" s="263" t="s">
        <v>132</v>
      </c>
    </row>
    <row r="140" s="2" customFormat="1" ht="24.15" customHeight="1">
      <c r="A140" s="40"/>
      <c r="B140" s="41"/>
      <c r="C140" s="218" t="s">
        <v>84</v>
      </c>
      <c r="D140" s="218" t="s">
        <v>134</v>
      </c>
      <c r="E140" s="219" t="s">
        <v>271</v>
      </c>
      <c r="F140" s="220" t="s">
        <v>272</v>
      </c>
      <c r="G140" s="221" t="s">
        <v>216</v>
      </c>
      <c r="H140" s="222">
        <v>864</v>
      </c>
      <c r="I140" s="223"/>
      <c r="J140" s="224">
        <f>ROUND(I140*H140,2)</f>
        <v>0</v>
      </c>
      <c r="K140" s="220" t="s">
        <v>170</v>
      </c>
      <c r="L140" s="46"/>
      <c r="M140" s="225" t="s">
        <v>1</v>
      </c>
      <c r="N140" s="226" t="s">
        <v>41</v>
      </c>
      <c r="O140" s="93"/>
      <c r="P140" s="227">
        <f>O140*H140</f>
        <v>0</v>
      </c>
      <c r="Q140" s="227">
        <v>3.0000000000000001E-05</v>
      </c>
      <c r="R140" s="227">
        <f>Q140*H140</f>
        <v>0.025920000000000002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148</v>
      </c>
      <c r="AT140" s="229" t="s">
        <v>134</v>
      </c>
      <c r="AU140" s="229" t="s">
        <v>86</v>
      </c>
      <c r="AY140" s="19" t="s">
        <v>132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84</v>
      </c>
      <c r="BK140" s="230">
        <f>ROUND(I140*H140,2)</f>
        <v>0</v>
      </c>
      <c r="BL140" s="19" t="s">
        <v>148</v>
      </c>
      <c r="BM140" s="229" t="s">
        <v>273</v>
      </c>
    </row>
    <row r="141" s="2" customFormat="1">
      <c r="A141" s="40"/>
      <c r="B141" s="41"/>
      <c r="C141" s="42"/>
      <c r="D141" s="266" t="s">
        <v>172</v>
      </c>
      <c r="E141" s="42"/>
      <c r="F141" s="267" t="s">
        <v>274</v>
      </c>
      <c r="G141" s="42"/>
      <c r="H141" s="42"/>
      <c r="I141" s="268"/>
      <c r="J141" s="42"/>
      <c r="K141" s="42"/>
      <c r="L141" s="46"/>
      <c r="M141" s="269"/>
      <c r="N141" s="270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172</v>
      </c>
      <c r="AU141" s="19" t="s">
        <v>86</v>
      </c>
    </row>
    <row r="142" s="14" customFormat="1">
      <c r="A142" s="14"/>
      <c r="B142" s="242"/>
      <c r="C142" s="243"/>
      <c r="D142" s="233" t="s">
        <v>144</v>
      </c>
      <c r="E142" s="244" t="s">
        <v>1</v>
      </c>
      <c r="F142" s="245" t="s">
        <v>275</v>
      </c>
      <c r="G142" s="243"/>
      <c r="H142" s="246">
        <v>864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144</v>
      </c>
      <c r="AU142" s="252" t="s">
        <v>86</v>
      </c>
      <c r="AV142" s="14" t="s">
        <v>86</v>
      </c>
      <c r="AW142" s="14" t="s">
        <v>32</v>
      </c>
      <c r="AX142" s="14" t="s">
        <v>84</v>
      </c>
      <c r="AY142" s="252" t="s">
        <v>132</v>
      </c>
    </row>
    <row r="143" s="2" customFormat="1" ht="33" customHeight="1">
      <c r="A143" s="40"/>
      <c r="B143" s="41"/>
      <c r="C143" s="218" t="s">
        <v>86</v>
      </c>
      <c r="D143" s="218" t="s">
        <v>134</v>
      </c>
      <c r="E143" s="219" t="s">
        <v>276</v>
      </c>
      <c r="F143" s="220" t="s">
        <v>277</v>
      </c>
      <c r="G143" s="221" t="s">
        <v>278</v>
      </c>
      <c r="H143" s="222">
        <v>36</v>
      </c>
      <c r="I143" s="223"/>
      <c r="J143" s="224">
        <f>ROUND(I143*H143,2)</f>
        <v>0</v>
      </c>
      <c r="K143" s="220" t="s">
        <v>170</v>
      </c>
      <c r="L143" s="46"/>
      <c r="M143" s="225" t="s">
        <v>1</v>
      </c>
      <c r="N143" s="226" t="s">
        <v>41</v>
      </c>
      <c r="O143" s="9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148</v>
      </c>
      <c r="AT143" s="229" t="s">
        <v>134</v>
      </c>
      <c r="AU143" s="229" t="s">
        <v>86</v>
      </c>
      <c r="AY143" s="19" t="s">
        <v>132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84</v>
      </c>
      <c r="BK143" s="230">
        <f>ROUND(I143*H143,2)</f>
        <v>0</v>
      </c>
      <c r="BL143" s="19" t="s">
        <v>148</v>
      </c>
      <c r="BM143" s="229" t="s">
        <v>279</v>
      </c>
    </row>
    <row r="144" s="2" customFormat="1">
      <c r="A144" s="40"/>
      <c r="B144" s="41"/>
      <c r="C144" s="42"/>
      <c r="D144" s="266" t="s">
        <v>172</v>
      </c>
      <c r="E144" s="42"/>
      <c r="F144" s="267" t="s">
        <v>280</v>
      </c>
      <c r="G144" s="42"/>
      <c r="H144" s="42"/>
      <c r="I144" s="268"/>
      <c r="J144" s="42"/>
      <c r="K144" s="42"/>
      <c r="L144" s="46"/>
      <c r="M144" s="269"/>
      <c r="N144" s="270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172</v>
      </c>
      <c r="AU144" s="19" t="s">
        <v>86</v>
      </c>
    </row>
    <row r="145" s="14" customFormat="1">
      <c r="A145" s="14"/>
      <c r="B145" s="242"/>
      <c r="C145" s="243"/>
      <c r="D145" s="233" t="s">
        <v>144</v>
      </c>
      <c r="E145" s="244" t="s">
        <v>1</v>
      </c>
      <c r="F145" s="245" t="s">
        <v>281</v>
      </c>
      <c r="G145" s="243"/>
      <c r="H145" s="246">
        <v>36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144</v>
      </c>
      <c r="AU145" s="252" t="s">
        <v>86</v>
      </c>
      <c r="AV145" s="14" t="s">
        <v>86</v>
      </c>
      <c r="AW145" s="14" t="s">
        <v>32</v>
      </c>
      <c r="AX145" s="14" t="s">
        <v>84</v>
      </c>
      <c r="AY145" s="252" t="s">
        <v>132</v>
      </c>
    </row>
    <row r="146" s="2" customFormat="1" ht="24.15" customHeight="1">
      <c r="A146" s="40"/>
      <c r="B146" s="41"/>
      <c r="C146" s="218" t="s">
        <v>152</v>
      </c>
      <c r="D146" s="218" t="s">
        <v>134</v>
      </c>
      <c r="E146" s="219" t="s">
        <v>282</v>
      </c>
      <c r="F146" s="220" t="s">
        <v>283</v>
      </c>
      <c r="G146" s="221" t="s">
        <v>142</v>
      </c>
      <c r="H146" s="222">
        <v>41.07</v>
      </c>
      <c r="I146" s="223"/>
      <c r="J146" s="224">
        <f>ROUND(I146*H146,2)</f>
        <v>0</v>
      </c>
      <c r="K146" s="220" t="s">
        <v>170</v>
      </c>
      <c r="L146" s="46"/>
      <c r="M146" s="225" t="s">
        <v>1</v>
      </c>
      <c r="N146" s="226" t="s">
        <v>41</v>
      </c>
      <c r="O146" s="9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148</v>
      </c>
      <c r="AT146" s="229" t="s">
        <v>134</v>
      </c>
      <c r="AU146" s="229" t="s">
        <v>86</v>
      </c>
      <c r="AY146" s="19" t="s">
        <v>132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84</v>
      </c>
      <c r="BK146" s="230">
        <f>ROUND(I146*H146,2)</f>
        <v>0</v>
      </c>
      <c r="BL146" s="19" t="s">
        <v>148</v>
      </c>
      <c r="BM146" s="229" t="s">
        <v>284</v>
      </c>
    </row>
    <row r="147" s="2" customFormat="1">
      <c r="A147" s="40"/>
      <c r="B147" s="41"/>
      <c r="C147" s="42"/>
      <c r="D147" s="266" t="s">
        <v>172</v>
      </c>
      <c r="E147" s="42"/>
      <c r="F147" s="267" t="s">
        <v>285</v>
      </c>
      <c r="G147" s="42"/>
      <c r="H147" s="42"/>
      <c r="I147" s="268"/>
      <c r="J147" s="42"/>
      <c r="K147" s="42"/>
      <c r="L147" s="46"/>
      <c r="M147" s="269"/>
      <c r="N147" s="270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172</v>
      </c>
      <c r="AU147" s="19" t="s">
        <v>86</v>
      </c>
    </row>
    <row r="148" s="14" customFormat="1">
      <c r="A148" s="14"/>
      <c r="B148" s="242"/>
      <c r="C148" s="243"/>
      <c r="D148" s="233" t="s">
        <v>144</v>
      </c>
      <c r="E148" s="244" t="s">
        <v>1</v>
      </c>
      <c r="F148" s="245" t="s">
        <v>286</v>
      </c>
      <c r="G148" s="243"/>
      <c r="H148" s="246">
        <v>41.07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144</v>
      </c>
      <c r="AU148" s="252" t="s">
        <v>86</v>
      </c>
      <c r="AV148" s="14" t="s">
        <v>86</v>
      </c>
      <c r="AW148" s="14" t="s">
        <v>32</v>
      </c>
      <c r="AX148" s="14" t="s">
        <v>84</v>
      </c>
      <c r="AY148" s="252" t="s">
        <v>132</v>
      </c>
    </row>
    <row r="149" s="2" customFormat="1" ht="66.75" customHeight="1">
      <c r="A149" s="40"/>
      <c r="B149" s="41"/>
      <c r="C149" s="218" t="s">
        <v>148</v>
      </c>
      <c r="D149" s="218" t="s">
        <v>134</v>
      </c>
      <c r="E149" s="219" t="s">
        <v>287</v>
      </c>
      <c r="F149" s="220" t="s">
        <v>288</v>
      </c>
      <c r="G149" s="221" t="s">
        <v>289</v>
      </c>
      <c r="H149" s="222">
        <v>61.604999999999997</v>
      </c>
      <c r="I149" s="223"/>
      <c r="J149" s="224">
        <f>ROUND(I149*H149,2)</f>
        <v>0</v>
      </c>
      <c r="K149" s="220" t="s">
        <v>170</v>
      </c>
      <c r="L149" s="46"/>
      <c r="M149" s="225" t="s">
        <v>1</v>
      </c>
      <c r="N149" s="226" t="s">
        <v>41</v>
      </c>
      <c r="O149" s="9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148</v>
      </c>
      <c r="AT149" s="229" t="s">
        <v>134</v>
      </c>
      <c r="AU149" s="229" t="s">
        <v>86</v>
      </c>
      <c r="AY149" s="19" t="s">
        <v>132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84</v>
      </c>
      <c r="BK149" s="230">
        <f>ROUND(I149*H149,2)</f>
        <v>0</v>
      </c>
      <c r="BL149" s="19" t="s">
        <v>148</v>
      </c>
      <c r="BM149" s="229" t="s">
        <v>290</v>
      </c>
    </row>
    <row r="150" s="2" customFormat="1">
      <c r="A150" s="40"/>
      <c r="B150" s="41"/>
      <c r="C150" s="42"/>
      <c r="D150" s="266" t="s">
        <v>172</v>
      </c>
      <c r="E150" s="42"/>
      <c r="F150" s="267" t="s">
        <v>291</v>
      </c>
      <c r="G150" s="42"/>
      <c r="H150" s="42"/>
      <c r="I150" s="268"/>
      <c r="J150" s="42"/>
      <c r="K150" s="42"/>
      <c r="L150" s="46"/>
      <c r="M150" s="269"/>
      <c r="N150" s="270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172</v>
      </c>
      <c r="AU150" s="19" t="s">
        <v>86</v>
      </c>
    </row>
    <row r="151" s="13" customFormat="1">
      <c r="A151" s="13"/>
      <c r="B151" s="231"/>
      <c r="C151" s="232"/>
      <c r="D151" s="233" t="s">
        <v>144</v>
      </c>
      <c r="E151" s="234" t="s">
        <v>1</v>
      </c>
      <c r="F151" s="235" t="s">
        <v>292</v>
      </c>
      <c r="G151" s="232"/>
      <c r="H151" s="234" t="s">
        <v>1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144</v>
      </c>
      <c r="AU151" s="241" t="s">
        <v>86</v>
      </c>
      <c r="AV151" s="13" t="s">
        <v>84</v>
      </c>
      <c r="AW151" s="13" t="s">
        <v>32</v>
      </c>
      <c r="AX151" s="13" t="s">
        <v>76</v>
      </c>
      <c r="AY151" s="241" t="s">
        <v>132</v>
      </c>
    </row>
    <row r="152" s="14" customFormat="1">
      <c r="A152" s="14"/>
      <c r="B152" s="242"/>
      <c r="C152" s="243"/>
      <c r="D152" s="233" t="s">
        <v>144</v>
      </c>
      <c r="E152" s="244" t="s">
        <v>1</v>
      </c>
      <c r="F152" s="245" t="s">
        <v>293</v>
      </c>
      <c r="G152" s="243"/>
      <c r="H152" s="246">
        <v>61.604999999999997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144</v>
      </c>
      <c r="AU152" s="252" t="s">
        <v>86</v>
      </c>
      <c r="AV152" s="14" t="s">
        <v>86</v>
      </c>
      <c r="AW152" s="14" t="s">
        <v>32</v>
      </c>
      <c r="AX152" s="14" t="s">
        <v>76</v>
      </c>
      <c r="AY152" s="252" t="s">
        <v>132</v>
      </c>
    </row>
    <row r="153" s="15" customFormat="1">
      <c r="A153" s="15"/>
      <c r="B153" s="253"/>
      <c r="C153" s="254"/>
      <c r="D153" s="233" t="s">
        <v>144</v>
      </c>
      <c r="E153" s="255" t="s">
        <v>237</v>
      </c>
      <c r="F153" s="256" t="s">
        <v>147</v>
      </c>
      <c r="G153" s="254"/>
      <c r="H153" s="257">
        <v>61.604999999999997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3" t="s">
        <v>144</v>
      </c>
      <c r="AU153" s="263" t="s">
        <v>86</v>
      </c>
      <c r="AV153" s="15" t="s">
        <v>148</v>
      </c>
      <c r="AW153" s="15" t="s">
        <v>32</v>
      </c>
      <c r="AX153" s="15" t="s">
        <v>84</v>
      </c>
      <c r="AY153" s="263" t="s">
        <v>132</v>
      </c>
    </row>
    <row r="154" s="2" customFormat="1" ht="33" customHeight="1">
      <c r="A154" s="40"/>
      <c r="B154" s="41"/>
      <c r="C154" s="218" t="s">
        <v>177</v>
      </c>
      <c r="D154" s="218" t="s">
        <v>134</v>
      </c>
      <c r="E154" s="219" t="s">
        <v>294</v>
      </c>
      <c r="F154" s="220" t="s">
        <v>295</v>
      </c>
      <c r="G154" s="221" t="s">
        <v>289</v>
      </c>
      <c r="H154" s="222">
        <v>27.106000000000002</v>
      </c>
      <c r="I154" s="223"/>
      <c r="J154" s="224">
        <f>ROUND(I154*H154,2)</f>
        <v>0</v>
      </c>
      <c r="K154" s="220" t="s">
        <v>170</v>
      </c>
      <c r="L154" s="46"/>
      <c r="M154" s="225" t="s">
        <v>1</v>
      </c>
      <c r="N154" s="226" t="s">
        <v>41</v>
      </c>
      <c r="O154" s="9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148</v>
      </c>
      <c r="AT154" s="229" t="s">
        <v>134</v>
      </c>
      <c r="AU154" s="229" t="s">
        <v>86</v>
      </c>
      <c r="AY154" s="19" t="s">
        <v>132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84</v>
      </c>
      <c r="BK154" s="230">
        <f>ROUND(I154*H154,2)</f>
        <v>0</v>
      </c>
      <c r="BL154" s="19" t="s">
        <v>148</v>
      </c>
      <c r="BM154" s="229" t="s">
        <v>296</v>
      </c>
    </row>
    <row r="155" s="2" customFormat="1">
      <c r="A155" s="40"/>
      <c r="B155" s="41"/>
      <c r="C155" s="42"/>
      <c r="D155" s="266" t="s">
        <v>172</v>
      </c>
      <c r="E155" s="42"/>
      <c r="F155" s="267" t="s">
        <v>297</v>
      </c>
      <c r="G155" s="42"/>
      <c r="H155" s="42"/>
      <c r="I155" s="268"/>
      <c r="J155" s="42"/>
      <c r="K155" s="42"/>
      <c r="L155" s="46"/>
      <c r="M155" s="269"/>
      <c r="N155" s="270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172</v>
      </c>
      <c r="AU155" s="19" t="s">
        <v>86</v>
      </c>
    </row>
    <row r="156" s="14" customFormat="1">
      <c r="A156" s="14"/>
      <c r="B156" s="242"/>
      <c r="C156" s="243"/>
      <c r="D156" s="233" t="s">
        <v>144</v>
      </c>
      <c r="E156" s="244" t="s">
        <v>1</v>
      </c>
      <c r="F156" s="245" t="s">
        <v>298</v>
      </c>
      <c r="G156" s="243"/>
      <c r="H156" s="246">
        <v>27.106000000000002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144</v>
      </c>
      <c r="AU156" s="252" t="s">
        <v>86</v>
      </c>
      <c r="AV156" s="14" t="s">
        <v>86</v>
      </c>
      <c r="AW156" s="14" t="s">
        <v>32</v>
      </c>
      <c r="AX156" s="14" t="s">
        <v>84</v>
      </c>
      <c r="AY156" s="252" t="s">
        <v>132</v>
      </c>
    </row>
    <row r="157" s="2" customFormat="1" ht="33" customHeight="1">
      <c r="A157" s="40"/>
      <c r="B157" s="41"/>
      <c r="C157" s="218" t="s">
        <v>184</v>
      </c>
      <c r="D157" s="218" t="s">
        <v>134</v>
      </c>
      <c r="E157" s="219" t="s">
        <v>299</v>
      </c>
      <c r="F157" s="220" t="s">
        <v>300</v>
      </c>
      <c r="G157" s="221" t="s">
        <v>289</v>
      </c>
      <c r="H157" s="222">
        <v>67.766000000000005</v>
      </c>
      <c r="I157" s="223"/>
      <c r="J157" s="224">
        <f>ROUND(I157*H157,2)</f>
        <v>0</v>
      </c>
      <c r="K157" s="220" t="s">
        <v>301</v>
      </c>
      <c r="L157" s="46"/>
      <c r="M157" s="225" t="s">
        <v>1</v>
      </c>
      <c r="N157" s="226" t="s">
        <v>41</v>
      </c>
      <c r="O157" s="9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148</v>
      </c>
      <c r="AT157" s="229" t="s">
        <v>134</v>
      </c>
      <c r="AU157" s="229" t="s">
        <v>86</v>
      </c>
      <c r="AY157" s="19" t="s">
        <v>132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84</v>
      </c>
      <c r="BK157" s="230">
        <f>ROUND(I157*H157,2)</f>
        <v>0</v>
      </c>
      <c r="BL157" s="19" t="s">
        <v>148</v>
      </c>
      <c r="BM157" s="229" t="s">
        <v>302</v>
      </c>
    </row>
    <row r="158" s="14" customFormat="1">
      <c r="A158" s="14"/>
      <c r="B158" s="242"/>
      <c r="C158" s="243"/>
      <c r="D158" s="233" t="s">
        <v>144</v>
      </c>
      <c r="E158" s="244" t="s">
        <v>1</v>
      </c>
      <c r="F158" s="245" t="s">
        <v>303</v>
      </c>
      <c r="G158" s="243"/>
      <c r="H158" s="246">
        <v>67.766000000000005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144</v>
      </c>
      <c r="AU158" s="252" t="s">
        <v>86</v>
      </c>
      <c r="AV158" s="14" t="s">
        <v>86</v>
      </c>
      <c r="AW158" s="14" t="s">
        <v>32</v>
      </c>
      <c r="AX158" s="14" t="s">
        <v>84</v>
      </c>
      <c r="AY158" s="252" t="s">
        <v>132</v>
      </c>
    </row>
    <row r="159" s="2" customFormat="1" ht="24.15" customHeight="1">
      <c r="A159" s="40"/>
      <c r="B159" s="41"/>
      <c r="C159" s="218" t="s">
        <v>188</v>
      </c>
      <c r="D159" s="218" t="s">
        <v>134</v>
      </c>
      <c r="E159" s="219" t="s">
        <v>304</v>
      </c>
      <c r="F159" s="220" t="s">
        <v>305</v>
      </c>
      <c r="G159" s="221" t="s">
        <v>289</v>
      </c>
      <c r="H159" s="222">
        <v>27.106000000000002</v>
      </c>
      <c r="I159" s="223"/>
      <c r="J159" s="224">
        <f>ROUND(I159*H159,2)</f>
        <v>0</v>
      </c>
      <c r="K159" s="220" t="s">
        <v>1</v>
      </c>
      <c r="L159" s="46"/>
      <c r="M159" s="225" t="s">
        <v>1</v>
      </c>
      <c r="N159" s="226" t="s">
        <v>41</v>
      </c>
      <c r="O159" s="9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148</v>
      </c>
      <c r="AT159" s="229" t="s">
        <v>134</v>
      </c>
      <c r="AU159" s="229" t="s">
        <v>86</v>
      </c>
      <c r="AY159" s="19" t="s">
        <v>132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84</v>
      </c>
      <c r="BK159" s="230">
        <f>ROUND(I159*H159,2)</f>
        <v>0</v>
      </c>
      <c r="BL159" s="19" t="s">
        <v>148</v>
      </c>
      <c r="BM159" s="229" t="s">
        <v>306</v>
      </c>
    </row>
    <row r="160" s="14" customFormat="1">
      <c r="A160" s="14"/>
      <c r="B160" s="242"/>
      <c r="C160" s="243"/>
      <c r="D160" s="233" t="s">
        <v>144</v>
      </c>
      <c r="E160" s="244" t="s">
        <v>1</v>
      </c>
      <c r="F160" s="245" t="s">
        <v>307</v>
      </c>
      <c r="G160" s="243"/>
      <c r="H160" s="246">
        <v>144.01900000000001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144</v>
      </c>
      <c r="AU160" s="252" t="s">
        <v>86</v>
      </c>
      <c r="AV160" s="14" t="s">
        <v>86</v>
      </c>
      <c r="AW160" s="14" t="s">
        <v>32</v>
      </c>
      <c r="AX160" s="14" t="s">
        <v>76</v>
      </c>
      <c r="AY160" s="252" t="s">
        <v>132</v>
      </c>
    </row>
    <row r="161" s="14" customFormat="1">
      <c r="A161" s="14"/>
      <c r="B161" s="242"/>
      <c r="C161" s="243"/>
      <c r="D161" s="233" t="s">
        <v>144</v>
      </c>
      <c r="E161" s="244" t="s">
        <v>1</v>
      </c>
      <c r="F161" s="245" t="s">
        <v>308</v>
      </c>
      <c r="G161" s="243"/>
      <c r="H161" s="246">
        <v>53.116999999999997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144</v>
      </c>
      <c r="AU161" s="252" t="s">
        <v>86</v>
      </c>
      <c r="AV161" s="14" t="s">
        <v>86</v>
      </c>
      <c r="AW161" s="14" t="s">
        <v>32</v>
      </c>
      <c r="AX161" s="14" t="s">
        <v>76</v>
      </c>
      <c r="AY161" s="252" t="s">
        <v>132</v>
      </c>
    </row>
    <row r="162" s="14" customFormat="1">
      <c r="A162" s="14"/>
      <c r="B162" s="242"/>
      <c r="C162" s="243"/>
      <c r="D162" s="233" t="s">
        <v>144</v>
      </c>
      <c r="E162" s="244" t="s">
        <v>1</v>
      </c>
      <c r="F162" s="245" t="s">
        <v>309</v>
      </c>
      <c r="G162" s="243"/>
      <c r="H162" s="246">
        <v>-61.604999999999997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144</v>
      </c>
      <c r="AU162" s="252" t="s">
        <v>86</v>
      </c>
      <c r="AV162" s="14" t="s">
        <v>86</v>
      </c>
      <c r="AW162" s="14" t="s">
        <v>32</v>
      </c>
      <c r="AX162" s="14" t="s">
        <v>76</v>
      </c>
      <c r="AY162" s="252" t="s">
        <v>132</v>
      </c>
    </row>
    <row r="163" s="15" customFormat="1">
      <c r="A163" s="15"/>
      <c r="B163" s="253"/>
      <c r="C163" s="254"/>
      <c r="D163" s="233" t="s">
        <v>144</v>
      </c>
      <c r="E163" s="255" t="s">
        <v>240</v>
      </c>
      <c r="F163" s="256" t="s">
        <v>147</v>
      </c>
      <c r="G163" s="254"/>
      <c r="H163" s="257">
        <v>135.53100000000001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144</v>
      </c>
      <c r="AU163" s="263" t="s">
        <v>86</v>
      </c>
      <c r="AV163" s="15" t="s">
        <v>148</v>
      </c>
      <c r="AW163" s="15" t="s">
        <v>32</v>
      </c>
      <c r="AX163" s="15" t="s">
        <v>76</v>
      </c>
      <c r="AY163" s="263" t="s">
        <v>132</v>
      </c>
    </row>
    <row r="164" s="14" customFormat="1">
      <c r="A164" s="14"/>
      <c r="B164" s="242"/>
      <c r="C164" s="243"/>
      <c r="D164" s="233" t="s">
        <v>144</v>
      </c>
      <c r="E164" s="244" t="s">
        <v>1</v>
      </c>
      <c r="F164" s="245" t="s">
        <v>298</v>
      </c>
      <c r="G164" s="243"/>
      <c r="H164" s="246">
        <v>27.106000000000002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144</v>
      </c>
      <c r="AU164" s="252" t="s">
        <v>86</v>
      </c>
      <c r="AV164" s="14" t="s">
        <v>86</v>
      </c>
      <c r="AW164" s="14" t="s">
        <v>32</v>
      </c>
      <c r="AX164" s="14" t="s">
        <v>84</v>
      </c>
      <c r="AY164" s="252" t="s">
        <v>132</v>
      </c>
    </row>
    <row r="165" s="2" customFormat="1" ht="24.15" customHeight="1">
      <c r="A165" s="40"/>
      <c r="B165" s="41"/>
      <c r="C165" s="218" t="s">
        <v>164</v>
      </c>
      <c r="D165" s="218" t="s">
        <v>134</v>
      </c>
      <c r="E165" s="219" t="s">
        <v>310</v>
      </c>
      <c r="F165" s="220" t="s">
        <v>311</v>
      </c>
      <c r="G165" s="221" t="s">
        <v>289</v>
      </c>
      <c r="H165" s="222">
        <v>13.553000000000001</v>
      </c>
      <c r="I165" s="223"/>
      <c r="J165" s="224">
        <f>ROUND(I165*H165,2)</f>
        <v>0</v>
      </c>
      <c r="K165" s="220" t="s">
        <v>170</v>
      </c>
      <c r="L165" s="46"/>
      <c r="M165" s="225" t="s">
        <v>1</v>
      </c>
      <c r="N165" s="226" t="s">
        <v>41</v>
      </c>
      <c r="O165" s="93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148</v>
      </c>
      <c r="AT165" s="229" t="s">
        <v>134</v>
      </c>
      <c r="AU165" s="229" t="s">
        <v>86</v>
      </c>
      <c r="AY165" s="19" t="s">
        <v>132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84</v>
      </c>
      <c r="BK165" s="230">
        <f>ROUND(I165*H165,2)</f>
        <v>0</v>
      </c>
      <c r="BL165" s="19" t="s">
        <v>148</v>
      </c>
      <c r="BM165" s="229" t="s">
        <v>312</v>
      </c>
    </row>
    <row r="166" s="2" customFormat="1">
      <c r="A166" s="40"/>
      <c r="B166" s="41"/>
      <c r="C166" s="42"/>
      <c r="D166" s="266" t="s">
        <v>172</v>
      </c>
      <c r="E166" s="42"/>
      <c r="F166" s="267" t="s">
        <v>313</v>
      </c>
      <c r="G166" s="42"/>
      <c r="H166" s="42"/>
      <c r="I166" s="268"/>
      <c r="J166" s="42"/>
      <c r="K166" s="42"/>
      <c r="L166" s="46"/>
      <c r="M166" s="269"/>
      <c r="N166" s="270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172</v>
      </c>
      <c r="AU166" s="19" t="s">
        <v>86</v>
      </c>
    </row>
    <row r="167" s="14" customFormat="1">
      <c r="A167" s="14"/>
      <c r="B167" s="242"/>
      <c r="C167" s="243"/>
      <c r="D167" s="233" t="s">
        <v>144</v>
      </c>
      <c r="E167" s="244" t="s">
        <v>1</v>
      </c>
      <c r="F167" s="245" t="s">
        <v>314</v>
      </c>
      <c r="G167" s="243"/>
      <c r="H167" s="246">
        <v>13.553000000000001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144</v>
      </c>
      <c r="AU167" s="252" t="s">
        <v>86</v>
      </c>
      <c r="AV167" s="14" t="s">
        <v>86</v>
      </c>
      <c r="AW167" s="14" t="s">
        <v>32</v>
      </c>
      <c r="AX167" s="14" t="s">
        <v>84</v>
      </c>
      <c r="AY167" s="252" t="s">
        <v>132</v>
      </c>
    </row>
    <row r="168" s="2" customFormat="1" ht="37.8" customHeight="1">
      <c r="A168" s="40"/>
      <c r="B168" s="41"/>
      <c r="C168" s="218" t="s">
        <v>315</v>
      </c>
      <c r="D168" s="218" t="s">
        <v>134</v>
      </c>
      <c r="E168" s="219" t="s">
        <v>316</v>
      </c>
      <c r="F168" s="220" t="s">
        <v>317</v>
      </c>
      <c r="G168" s="221" t="s">
        <v>142</v>
      </c>
      <c r="H168" s="222">
        <v>11.544000000000001</v>
      </c>
      <c r="I168" s="223"/>
      <c r="J168" s="224">
        <f>ROUND(I168*H168,2)</f>
        <v>0</v>
      </c>
      <c r="K168" s="220" t="s">
        <v>170</v>
      </c>
      <c r="L168" s="46"/>
      <c r="M168" s="225" t="s">
        <v>1</v>
      </c>
      <c r="N168" s="226" t="s">
        <v>41</v>
      </c>
      <c r="O168" s="93"/>
      <c r="P168" s="227">
        <f>O168*H168</f>
        <v>0</v>
      </c>
      <c r="Q168" s="227">
        <v>0.0011900000000000001</v>
      </c>
      <c r="R168" s="227">
        <f>Q168*H168</f>
        <v>0.013737360000000002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148</v>
      </c>
      <c r="AT168" s="229" t="s">
        <v>134</v>
      </c>
      <c r="AU168" s="229" t="s">
        <v>86</v>
      </c>
      <c r="AY168" s="19" t="s">
        <v>132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84</v>
      </c>
      <c r="BK168" s="230">
        <f>ROUND(I168*H168,2)</f>
        <v>0</v>
      </c>
      <c r="BL168" s="19" t="s">
        <v>148</v>
      </c>
      <c r="BM168" s="229" t="s">
        <v>318</v>
      </c>
    </row>
    <row r="169" s="2" customFormat="1">
      <c r="A169" s="40"/>
      <c r="B169" s="41"/>
      <c r="C169" s="42"/>
      <c r="D169" s="266" t="s">
        <v>172</v>
      </c>
      <c r="E169" s="42"/>
      <c r="F169" s="267" t="s">
        <v>319</v>
      </c>
      <c r="G169" s="42"/>
      <c r="H169" s="42"/>
      <c r="I169" s="268"/>
      <c r="J169" s="42"/>
      <c r="K169" s="42"/>
      <c r="L169" s="46"/>
      <c r="M169" s="269"/>
      <c r="N169" s="270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172</v>
      </c>
      <c r="AU169" s="19" t="s">
        <v>86</v>
      </c>
    </row>
    <row r="170" s="14" customFormat="1">
      <c r="A170" s="14"/>
      <c r="B170" s="242"/>
      <c r="C170" s="243"/>
      <c r="D170" s="233" t="s">
        <v>144</v>
      </c>
      <c r="E170" s="244" t="s">
        <v>1</v>
      </c>
      <c r="F170" s="245" t="s">
        <v>320</v>
      </c>
      <c r="G170" s="243"/>
      <c r="H170" s="246">
        <v>11.544000000000001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144</v>
      </c>
      <c r="AU170" s="252" t="s">
        <v>86</v>
      </c>
      <c r="AV170" s="14" t="s">
        <v>86</v>
      </c>
      <c r="AW170" s="14" t="s">
        <v>32</v>
      </c>
      <c r="AX170" s="14" t="s">
        <v>76</v>
      </c>
      <c r="AY170" s="252" t="s">
        <v>132</v>
      </c>
    </row>
    <row r="171" s="15" customFormat="1">
      <c r="A171" s="15"/>
      <c r="B171" s="253"/>
      <c r="C171" s="254"/>
      <c r="D171" s="233" t="s">
        <v>144</v>
      </c>
      <c r="E171" s="255" t="s">
        <v>1</v>
      </c>
      <c r="F171" s="256" t="s">
        <v>147</v>
      </c>
      <c r="G171" s="254"/>
      <c r="H171" s="257">
        <v>11.544000000000001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3" t="s">
        <v>144</v>
      </c>
      <c r="AU171" s="263" t="s">
        <v>86</v>
      </c>
      <c r="AV171" s="15" t="s">
        <v>148</v>
      </c>
      <c r="AW171" s="15" t="s">
        <v>32</v>
      </c>
      <c r="AX171" s="15" t="s">
        <v>84</v>
      </c>
      <c r="AY171" s="263" t="s">
        <v>132</v>
      </c>
    </row>
    <row r="172" s="2" customFormat="1" ht="44.25" customHeight="1">
      <c r="A172" s="40"/>
      <c r="B172" s="41"/>
      <c r="C172" s="218" t="s">
        <v>321</v>
      </c>
      <c r="D172" s="218" t="s">
        <v>134</v>
      </c>
      <c r="E172" s="219" t="s">
        <v>322</v>
      </c>
      <c r="F172" s="220" t="s">
        <v>323</v>
      </c>
      <c r="G172" s="221" t="s">
        <v>142</v>
      </c>
      <c r="H172" s="222">
        <v>11.544000000000001</v>
      </c>
      <c r="I172" s="223"/>
      <c r="J172" s="224">
        <f>ROUND(I172*H172,2)</f>
        <v>0</v>
      </c>
      <c r="K172" s="220" t="s">
        <v>170</v>
      </c>
      <c r="L172" s="46"/>
      <c r="M172" s="225" t="s">
        <v>1</v>
      </c>
      <c r="N172" s="226" t="s">
        <v>41</v>
      </c>
      <c r="O172" s="93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148</v>
      </c>
      <c r="AT172" s="229" t="s">
        <v>134</v>
      </c>
      <c r="AU172" s="229" t="s">
        <v>86</v>
      </c>
      <c r="AY172" s="19" t="s">
        <v>132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84</v>
      </c>
      <c r="BK172" s="230">
        <f>ROUND(I172*H172,2)</f>
        <v>0</v>
      </c>
      <c r="BL172" s="19" t="s">
        <v>148</v>
      </c>
      <c r="BM172" s="229" t="s">
        <v>324</v>
      </c>
    </row>
    <row r="173" s="2" customFormat="1">
      <c r="A173" s="40"/>
      <c r="B173" s="41"/>
      <c r="C173" s="42"/>
      <c r="D173" s="266" t="s">
        <v>172</v>
      </c>
      <c r="E173" s="42"/>
      <c r="F173" s="267" t="s">
        <v>325</v>
      </c>
      <c r="G173" s="42"/>
      <c r="H173" s="42"/>
      <c r="I173" s="268"/>
      <c r="J173" s="42"/>
      <c r="K173" s="42"/>
      <c r="L173" s="46"/>
      <c r="M173" s="269"/>
      <c r="N173" s="270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172</v>
      </c>
      <c r="AU173" s="19" t="s">
        <v>86</v>
      </c>
    </row>
    <row r="174" s="14" customFormat="1">
      <c r="A174" s="14"/>
      <c r="B174" s="242"/>
      <c r="C174" s="243"/>
      <c r="D174" s="233" t="s">
        <v>144</v>
      </c>
      <c r="E174" s="244" t="s">
        <v>1</v>
      </c>
      <c r="F174" s="245" t="s">
        <v>320</v>
      </c>
      <c r="G174" s="243"/>
      <c r="H174" s="246">
        <v>11.544000000000001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144</v>
      </c>
      <c r="AU174" s="252" t="s">
        <v>86</v>
      </c>
      <c r="AV174" s="14" t="s">
        <v>86</v>
      </c>
      <c r="AW174" s="14" t="s">
        <v>32</v>
      </c>
      <c r="AX174" s="14" t="s">
        <v>76</v>
      </c>
      <c r="AY174" s="252" t="s">
        <v>132</v>
      </c>
    </row>
    <row r="175" s="15" customFormat="1">
      <c r="A175" s="15"/>
      <c r="B175" s="253"/>
      <c r="C175" s="254"/>
      <c r="D175" s="233" t="s">
        <v>144</v>
      </c>
      <c r="E175" s="255" t="s">
        <v>1</v>
      </c>
      <c r="F175" s="256" t="s">
        <v>147</v>
      </c>
      <c r="G175" s="254"/>
      <c r="H175" s="257">
        <v>11.544000000000001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144</v>
      </c>
      <c r="AU175" s="263" t="s">
        <v>86</v>
      </c>
      <c r="AV175" s="15" t="s">
        <v>148</v>
      </c>
      <c r="AW175" s="15" t="s">
        <v>32</v>
      </c>
      <c r="AX175" s="15" t="s">
        <v>84</v>
      </c>
      <c r="AY175" s="263" t="s">
        <v>132</v>
      </c>
    </row>
    <row r="176" s="2" customFormat="1" ht="33" customHeight="1">
      <c r="A176" s="40"/>
      <c r="B176" s="41"/>
      <c r="C176" s="218" t="s">
        <v>326</v>
      </c>
      <c r="D176" s="218" t="s">
        <v>134</v>
      </c>
      <c r="E176" s="219" t="s">
        <v>327</v>
      </c>
      <c r="F176" s="220" t="s">
        <v>328</v>
      </c>
      <c r="G176" s="221" t="s">
        <v>142</v>
      </c>
      <c r="H176" s="222">
        <v>226.5</v>
      </c>
      <c r="I176" s="223"/>
      <c r="J176" s="224">
        <f>ROUND(I176*H176,2)</f>
        <v>0</v>
      </c>
      <c r="K176" s="220" t="s">
        <v>170</v>
      </c>
      <c r="L176" s="46"/>
      <c r="M176" s="225" t="s">
        <v>1</v>
      </c>
      <c r="N176" s="226" t="s">
        <v>41</v>
      </c>
      <c r="O176" s="93"/>
      <c r="P176" s="227">
        <f>O176*H176</f>
        <v>0</v>
      </c>
      <c r="Q176" s="227">
        <v>0.00628</v>
      </c>
      <c r="R176" s="227">
        <f>Q176*H176</f>
        <v>1.42242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148</v>
      </c>
      <c r="AT176" s="229" t="s">
        <v>134</v>
      </c>
      <c r="AU176" s="229" t="s">
        <v>86</v>
      </c>
      <c r="AY176" s="19" t="s">
        <v>132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84</v>
      </c>
      <c r="BK176" s="230">
        <f>ROUND(I176*H176,2)</f>
        <v>0</v>
      </c>
      <c r="BL176" s="19" t="s">
        <v>148</v>
      </c>
      <c r="BM176" s="229" t="s">
        <v>329</v>
      </c>
    </row>
    <row r="177" s="2" customFormat="1">
      <c r="A177" s="40"/>
      <c r="B177" s="41"/>
      <c r="C177" s="42"/>
      <c r="D177" s="266" t="s">
        <v>172</v>
      </c>
      <c r="E177" s="42"/>
      <c r="F177" s="267" t="s">
        <v>330</v>
      </c>
      <c r="G177" s="42"/>
      <c r="H177" s="42"/>
      <c r="I177" s="268"/>
      <c r="J177" s="42"/>
      <c r="K177" s="42"/>
      <c r="L177" s="46"/>
      <c r="M177" s="269"/>
      <c r="N177" s="270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172</v>
      </c>
      <c r="AU177" s="19" t="s">
        <v>86</v>
      </c>
    </row>
    <row r="178" s="14" customFormat="1">
      <c r="A178" s="14"/>
      <c r="B178" s="242"/>
      <c r="C178" s="243"/>
      <c r="D178" s="233" t="s">
        <v>144</v>
      </c>
      <c r="E178" s="244" t="s">
        <v>1</v>
      </c>
      <c r="F178" s="245" t="s">
        <v>331</v>
      </c>
      <c r="G178" s="243"/>
      <c r="H178" s="246">
        <v>61.899999999999999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144</v>
      </c>
      <c r="AU178" s="252" t="s">
        <v>86</v>
      </c>
      <c r="AV178" s="14" t="s">
        <v>86</v>
      </c>
      <c r="AW178" s="14" t="s">
        <v>32</v>
      </c>
      <c r="AX178" s="14" t="s">
        <v>76</v>
      </c>
      <c r="AY178" s="252" t="s">
        <v>132</v>
      </c>
    </row>
    <row r="179" s="14" customFormat="1">
      <c r="A179" s="14"/>
      <c r="B179" s="242"/>
      <c r="C179" s="243"/>
      <c r="D179" s="233" t="s">
        <v>144</v>
      </c>
      <c r="E179" s="244" t="s">
        <v>1</v>
      </c>
      <c r="F179" s="245" t="s">
        <v>332</v>
      </c>
      <c r="G179" s="243"/>
      <c r="H179" s="246">
        <v>164.59999999999999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144</v>
      </c>
      <c r="AU179" s="252" t="s">
        <v>86</v>
      </c>
      <c r="AV179" s="14" t="s">
        <v>86</v>
      </c>
      <c r="AW179" s="14" t="s">
        <v>32</v>
      </c>
      <c r="AX179" s="14" t="s">
        <v>76</v>
      </c>
      <c r="AY179" s="252" t="s">
        <v>132</v>
      </c>
    </row>
    <row r="180" s="15" customFormat="1">
      <c r="A180" s="15"/>
      <c r="B180" s="253"/>
      <c r="C180" s="254"/>
      <c r="D180" s="233" t="s">
        <v>144</v>
      </c>
      <c r="E180" s="255" t="s">
        <v>1</v>
      </c>
      <c r="F180" s="256" t="s">
        <v>147</v>
      </c>
      <c r="G180" s="254"/>
      <c r="H180" s="257">
        <v>226.5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3" t="s">
        <v>144</v>
      </c>
      <c r="AU180" s="263" t="s">
        <v>86</v>
      </c>
      <c r="AV180" s="15" t="s">
        <v>148</v>
      </c>
      <c r="AW180" s="15" t="s">
        <v>32</v>
      </c>
      <c r="AX180" s="15" t="s">
        <v>84</v>
      </c>
      <c r="AY180" s="263" t="s">
        <v>132</v>
      </c>
    </row>
    <row r="181" s="2" customFormat="1" ht="44.25" customHeight="1">
      <c r="A181" s="40"/>
      <c r="B181" s="41"/>
      <c r="C181" s="218" t="s">
        <v>138</v>
      </c>
      <c r="D181" s="218" t="s">
        <v>134</v>
      </c>
      <c r="E181" s="219" t="s">
        <v>333</v>
      </c>
      <c r="F181" s="220" t="s">
        <v>334</v>
      </c>
      <c r="G181" s="221" t="s">
        <v>142</v>
      </c>
      <c r="H181" s="222">
        <v>226.5</v>
      </c>
      <c r="I181" s="223"/>
      <c r="J181" s="224">
        <f>ROUND(I181*H181,2)</f>
        <v>0</v>
      </c>
      <c r="K181" s="220" t="s">
        <v>170</v>
      </c>
      <c r="L181" s="46"/>
      <c r="M181" s="225" t="s">
        <v>1</v>
      </c>
      <c r="N181" s="226" t="s">
        <v>41</v>
      </c>
      <c r="O181" s="9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148</v>
      </c>
      <c r="AT181" s="229" t="s">
        <v>134</v>
      </c>
      <c r="AU181" s="229" t="s">
        <v>86</v>
      </c>
      <c r="AY181" s="19" t="s">
        <v>132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84</v>
      </c>
      <c r="BK181" s="230">
        <f>ROUND(I181*H181,2)</f>
        <v>0</v>
      </c>
      <c r="BL181" s="19" t="s">
        <v>148</v>
      </c>
      <c r="BM181" s="229" t="s">
        <v>335</v>
      </c>
    </row>
    <row r="182" s="2" customFormat="1">
      <c r="A182" s="40"/>
      <c r="B182" s="41"/>
      <c r="C182" s="42"/>
      <c r="D182" s="266" t="s">
        <v>172</v>
      </c>
      <c r="E182" s="42"/>
      <c r="F182" s="267" t="s">
        <v>336</v>
      </c>
      <c r="G182" s="42"/>
      <c r="H182" s="42"/>
      <c r="I182" s="268"/>
      <c r="J182" s="42"/>
      <c r="K182" s="42"/>
      <c r="L182" s="46"/>
      <c r="M182" s="269"/>
      <c r="N182" s="270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172</v>
      </c>
      <c r="AU182" s="19" t="s">
        <v>86</v>
      </c>
    </row>
    <row r="183" s="14" customFormat="1">
      <c r="A183" s="14"/>
      <c r="B183" s="242"/>
      <c r="C183" s="243"/>
      <c r="D183" s="233" t="s">
        <v>144</v>
      </c>
      <c r="E183" s="244" t="s">
        <v>1</v>
      </c>
      <c r="F183" s="245" t="s">
        <v>331</v>
      </c>
      <c r="G183" s="243"/>
      <c r="H183" s="246">
        <v>61.899999999999999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144</v>
      </c>
      <c r="AU183" s="252" t="s">
        <v>86</v>
      </c>
      <c r="AV183" s="14" t="s">
        <v>86</v>
      </c>
      <c r="AW183" s="14" t="s">
        <v>32</v>
      </c>
      <c r="AX183" s="14" t="s">
        <v>76</v>
      </c>
      <c r="AY183" s="252" t="s">
        <v>132</v>
      </c>
    </row>
    <row r="184" s="14" customFormat="1">
      <c r="A184" s="14"/>
      <c r="B184" s="242"/>
      <c r="C184" s="243"/>
      <c r="D184" s="233" t="s">
        <v>144</v>
      </c>
      <c r="E184" s="244" t="s">
        <v>1</v>
      </c>
      <c r="F184" s="245" t="s">
        <v>332</v>
      </c>
      <c r="G184" s="243"/>
      <c r="H184" s="246">
        <v>164.59999999999999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144</v>
      </c>
      <c r="AU184" s="252" t="s">
        <v>86</v>
      </c>
      <c r="AV184" s="14" t="s">
        <v>86</v>
      </c>
      <c r="AW184" s="14" t="s">
        <v>32</v>
      </c>
      <c r="AX184" s="14" t="s">
        <v>76</v>
      </c>
      <c r="AY184" s="252" t="s">
        <v>132</v>
      </c>
    </row>
    <row r="185" s="15" customFormat="1">
      <c r="A185" s="15"/>
      <c r="B185" s="253"/>
      <c r="C185" s="254"/>
      <c r="D185" s="233" t="s">
        <v>144</v>
      </c>
      <c r="E185" s="255" t="s">
        <v>1</v>
      </c>
      <c r="F185" s="256" t="s">
        <v>147</v>
      </c>
      <c r="G185" s="254"/>
      <c r="H185" s="257">
        <v>226.5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144</v>
      </c>
      <c r="AU185" s="263" t="s">
        <v>86</v>
      </c>
      <c r="AV185" s="15" t="s">
        <v>148</v>
      </c>
      <c r="AW185" s="15" t="s">
        <v>32</v>
      </c>
      <c r="AX185" s="15" t="s">
        <v>84</v>
      </c>
      <c r="AY185" s="263" t="s">
        <v>132</v>
      </c>
    </row>
    <row r="186" s="2" customFormat="1" ht="16.5" customHeight="1">
      <c r="A186" s="40"/>
      <c r="B186" s="41"/>
      <c r="C186" s="293" t="s">
        <v>337</v>
      </c>
      <c r="D186" s="293" t="s">
        <v>338</v>
      </c>
      <c r="E186" s="294" t="s">
        <v>339</v>
      </c>
      <c r="F186" s="295" t="s">
        <v>340</v>
      </c>
      <c r="G186" s="296" t="s">
        <v>341</v>
      </c>
      <c r="H186" s="297">
        <v>2.0529999999999999</v>
      </c>
      <c r="I186" s="298"/>
      <c r="J186" s="299">
        <f>ROUND(I186*H186,2)</f>
        <v>0</v>
      </c>
      <c r="K186" s="295" t="s">
        <v>170</v>
      </c>
      <c r="L186" s="300"/>
      <c r="M186" s="301" t="s">
        <v>1</v>
      </c>
      <c r="N186" s="302" t="s">
        <v>41</v>
      </c>
      <c r="O186" s="93"/>
      <c r="P186" s="227">
        <f>O186*H186</f>
        <v>0</v>
      </c>
      <c r="Q186" s="227">
        <v>1</v>
      </c>
      <c r="R186" s="227">
        <f>Q186*H186</f>
        <v>2.0529999999999999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164</v>
      </c>
      <c r="AT186" s="229" t="s">
        <v>338</v>
      </c>
      <c r="AU186" s="229" t="s">
        <v>86</v>
      </c>
      <c r="AY186" s="19" t="s">
        <v>132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84</v>
      </c>
      <c r="BK186" s="230">
        <f>ROUND(I186*H186,2)</f>
        <v>0</v>
      </c>
      <c r="BL186" s="19" t="s">
        <v>148</v>
      </c>
      <c r="BM186" s="229" t="s">
        <v>342</v>
      </c>
    </row>
    <row r="187" s="2" customFormat="1">
      <c r="A187" s="40"/>
      <c r="B187" s="41"/>
      <c r="C187" s="42"/>
      <c r="D187" s="233" t="s">
        <v>343</v>
      </c>
      <c r="E187" s="42"/>
      <c r="F187" s="303" t="s">
        <v>344</v>
      </c>
      <c r="G187" s="42"/>
      <c r="H187" s="42"/>
      <c r="I187" s="268"/>
      <c r="J187" s="42"/>
      <c r="K187" s="42"/>
      <c r="L187" s="46"/>
      <c r="M187" s="269"/>
      <c r="N187" s="270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343</v>
      </c>
      <c r="AU187" s="19" t="s">
        <v>86</v>
      </c>
    </row>
    <row r="188" s="14" customFormat="1">
      <c r="A188" s="14"/>
      <c r="B188" s="242"/>
      <c r="C188" s="243"/>
      <c r="D188" s="233" t="s">
        <v>144</v>
      </c>
      <c r="E188" s="244" t="s">
        <v>1</v>
      </c>
      <c r="F188" s="245" t="s">
        <v>345</v>
      </c>
      <c r="G188" s="243"/>
      <c r="H188" s="246">
        <v>2.0529999999999999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144</v>
      </c>
      <c r="AU188" s="252" t="s">
        <v>86</v>
      </c>
      <c r="AV188" s="14" t="s">
        <v>86</v>
      </c>
      <c r="AW188" s="14" t="s">
        <v>32</v>
      </c>
      <c r="AX188" s="14" t="s">
        <v>84</v>
      </c>
      <c r="AY188" s="252" t="s">
        <v>132</v>
      </c>
    </row>
    <row r="189" s="2" customFormat="1" ht="37.8" customHeight="1">
      <c r="A189" s="40"/>
      <c r="B189" s="41"/>
      <c r="C189" s="218" t="s">
        <v>346</v>
      </c>
      <c r="D189" s="218" t="s">
        <v>134</v>
      </c>
      <c r="E189" s="219" t="s">
        <v>347</v>
      </c>
      <c r="F189" s="220" t="s">
        <v>348</v>
      </c>
      <c r="G189" s="221" t="s">
        <v>341</v>
      </c>
      <c r="H189" s="222">
        <v>11.849</v>
      </c>
      <c r="I189" s="223"/>
      <c r="J189" s="224">
        <f>ROUND(I189*H189,2)</f>
        <v>0</v>
      </c>
      <c r="K189" s="220" t="s">
        <v>170</v>
      </c>
      <c r="L189" s="46"/>
      <c r="M189" s="225" t="s">
        <v>1</v>
      </c>
      <c r="N189" s="226" t="s">
        <v>41</v>
      </c>
      <c r="O189" s="93"/>
      <c r="P189" s="227">
        <f>O189*H189</f>
        <v>0</v>
      </c>
      <c r="Q189" s="227">
        <v>0.0020999999999999999</v>
      </c>
      <c r="R189" s="227">
        <f>Q189*H189</f>
        <v>0.024882899999999999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148</v>
      </c>
      <c r="AT189" s="229" t="s">
        <v>134</v>
      </c>
      <c r="AU189" s="229" t="s">
        <v>86</v>
      </c>
      <c r="AY189" s="19" t="s">
        <v>132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84</v>
      </c>
      <c r="BK189" s="230">
        <f>ROUND(I189*H189,2)</f>
        <v>0</v>
      </c>
      <c r="BL189" s="19" t="s">
        <v>148</v>
      </c>
      <c r="BM189" s="229" t="s">
        <v>349</v>
      </c>
    </row>
    <row r="190" s="2" customFormat="1">
      <c r="A190" s="40"/>
      <c r="B190" s="41"/>
      <c r="C190" s="42"/>
      <c r="D190" s="266" t="s">
        <v>172</v>
      </c>
      <c r="E190" s="42"/>
      <c r="F190" s="267" t="s">
        <v>350</v>
      </c>
      <c r="G190" s="42"/>
      <c r="H190" s="42"/>
      <c r="I190" s="268"/>
      <c r="J190" s="42"/>
      <c r="K190" s="42"/>
      <c r="L190" s="46"/>
      <c r="M190" s="269"/>
      <c r="N190" s="270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172</v>
      </c>
      <c r="AU190" s="19" t="s">
        <v>86</v>
      </c>
    </row>
    <row r="191" s="14" customFormat="1">
      <c r="A191" s="14"/>
      <c r="B191" s="242"/>
      <c r="C191" s="243"/>
      <c r="D191" s="233" t="s">
        <v>144</v>
      </c>
      <c r="E191" s="244" t="s">
        <v>1</v>
      </c>
      <c r="F191" s="245" t="s">
        <v>351</v>
      </c>
      <c r="G191" s="243"/>
      <c r="H191" s="246">
        <v>4.3079999999999998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144</v>
      </c>
      <c r="AU191" s="252" t="s">
        <v>86</v>
      </c>
      <c r="AV191" s="14" t="s">
        <v>86</v>
      </c>
      <c r="AW191" s="14" t="s">
        <v>32</v>
      </c>
      <c r="AX191" s="14" t="s">
        <v>76</v>
      </c>
      <c r="AY191" s="252" t="s">
        <v>132</v>
      </c>
    </row>
    <row r="192" s="14" customFormat="1">
      <c r="A192" s="14"/>
      <c r="B192" s="242"/>
      <c r="C192" s="243"/>
      <c r="D192" s="233" t="s">
        <v>144</v>
      </c>
      <c r="E192" s="244" t="s">
        <v>1</v>
      </c>
      <c r="F192" s="245" t="s">
        <v>352</v>
      </c>
      <c r="G192" s="243"/>
      <c r="H192" s="246">
        <v>4.3079999999999998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144</v>
      </c>
      <c r="AU192" s="252" t="s">
        <v>86</v>
      </c>
      <c r="AV192" s="14" t="s">
        <v>86</v>
      </c>
      <c r="AW192" s="14" t="s">
        <v>32</v>
      </c>
      <c r="AX192" s="14" t="s">
        <v>76</v>
      </c>
      <c r="AY192" s="252" t="s">
        <v>132</v>
      </c>
    </row>
    <row r="193" s="14" customFormat="1">
      <c r="A193" s="14"/>
      <c r="B193" s="242"/>
      <c r="C193" s="243"/>
      <c r="D193" s="233" t="s">
        <v>144</v>
      </c>
      <c r="E193" s="244" t="s">
        <v>1</v>
      </c>
      <c r="F193" s="245" t="s">
        <v>353</v>
      </c>
      <c r="G193" s="243"/>
      <c r="H193" s="246">
        <v>3.2330000000000001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144</v>
      </c>
      <c r="AU193" s="252" t="s">
        <v>86</v>
      </c>
      <c r="AV193" s="14" t="s">
        <v>86</v>
      </c>
      <c r="AW193" s="14" t="s">
        <v>32</v>
      </c>
      <c r="AX193" s="14" t="s">
        <v>76</v>
      </c>
      <c r="AY193" s="252" t="s">
        <v>132</v>
      </c>
    </row>
    <row r="194" s="15" customFormat="1">
      <c r="A194" s="15"/>
      <c r="B194" s="253"/>
      <c r="C194" s="254"/>
      <c r="D194" s="233" t="s">
        <v>144</v>
      </c>
      <c r="E194" s="255" t="s">
        <v>1</v>
      </c>
      <c r="F194" s="256" t="s">
        <v>147</v>
      </c>
      <c r="G194" s="254"/>
      <c r="H194" s="257">
        <v>11.849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3" t="s">
        <v>144</v>
      </c>
      <c r="AU194" s="263" t="s">
        <v>86</v>
      </c>
      <c r="AV194" s="15" t="s">
        <v>148</v>
      </c>
      <c r="AW194" s="15" t="s">
        <v>32</v>
      </c>
      <c r="AX194" s="15" t="s">
        <v>84</v>
      </c>
      <c r="AY194" s="263" t="s">
        <v>132</v>
      </c>
    </row>
    <row r="195" s="2" customFormat="1" ht="37.8" customHeight="1">
      <c r="A195" s="40"/>
      <c r="B195" s="41"/>
      <c r="C195" s="218" t="s">
        <v>354</v>
      </c>
      <c r="D195" s="218" t="s">
        <v>134</v>
      </c>
      <c r="E195" s="219" t="s">
        <v>355</v>
      </c>
      <c r="F195" s="220" t="s">
        <v>356</v>
      </c>
      <c r="G195" s="221" t="s">
        <v>341</v>
      </c>
      <c r="H195" s="222">
        <v>11.849</v>
      </c>
      <c r="I195" s="223"/>
      <c r="J195" s="224">
        <f>ROUND(I195*H195,2)</f>
        <v>0</v>
      </c>
      <c r="K195" s="220" t="s">
        <v>170</v>
      </c>
      <c r="L195" s="46"/>
      <c r="M195" s="225" t="s">
        <v>1</v>
      </c>
      <c r="N195" s="226" t="s">
        <v>41</v>
      </c>
      <c r="O195" s="93"/>
      <c r="P195" s="227">
        <f>O195*H195</f>
        <v>0</v>
      </c>
      <c r="Q195" s="227">
        <v>0.00577</v>
      </c>
      <c r="R195" s="227">
        <f>Q195*H195</f>
        <v>0.068368730000000003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148</v>
      </c>
      <c r="AT195" s="229" t="s">
        <v>134</v>
      </c>
      <c r="AU195" s="229" t="s">
        <v>86</v>
      </c>
      <c r="AY195" s="19" t="s">
        <v>132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84</v>
      </c>
      <c r="BK195" s="230">
        <f>ROUND(I195*H195,2)</f>
        <v>0</v>
      </c>
      <c r="BL195" s="19" t="s">
        <v>148</v>
      </c>
      <c r="BM195" s="229" t="s">
        <v>357</v>
      </c>
    </row>
    <row r="196" s="2" customFormat="1">
      <c r="A196" s="40"/>
      <c r="B196" s="41"/>
      <c r="C196" s="42"/>
      <c r="D196" s="266" t="s">
        <v>172</v>
      </c>
      <c r="E196" s="42"/>
      <c r="F196" s="267" t="s">
        <v>358</v>
      </c>
      <c r="G196" s="42"/>
      <c r="H196" s="42"/>
      <c r="I196" s="268"/>
      <c r="J196" s="42"/>
      <c r="K196" s="42"/>
      <c r="L196" s="46"/>
      <c r="M196" s="269"/>
      <c r="N196" s="270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172</v>
      </c>
      <c r="AU196" s="19" t="s">
        <v>86</v>
      </c>
    </row>
    <row r="197" s="14" customFormat="1">
      <c r="A197" s="14"/>
      <c r="B197" s="242"/>
      <c r="C197" s="243"/>
      <c r="D197" s="233" t="s">
        <v>144</v>
      </c>
      <c r="E197" s="244" t="s">
        <v>1</v>
      </c>
      <c r="F197" s="245" t="s">
        <v>351</v>
      </c>
      <c r="G197" s="243"/>
      <c r="H197" s="246">
        <v>4.3079999999999998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144</v>
      </c>
      <c r="AU197" s="252" t="s">
        <v>86</v>
      </c>
      <c r="AV197" s="14" t="s">
        <v>86</v>
      </c>
      <c r="AW197" s="14" t="s">
        <v>32</v>
      </c>
      <c r="AX197" s="14" t="s">
        <v>76</v>
      </c>
      <c r="AY197" s="252" t="s">
        <v>132</v>
      </c>
    </row>
    <row r="198" s="14" customFormat="1">
      <c r="A198" s="14"/>
      <c r="B198" s="242"/>
      <c r="C198" s="243"/>
      <c r="D198" s="233" t="s">
        <v>144</v>
      </c>
      <c r="E198" s="244" t="s">
        <v>1</v>
      </c>
      <c r="F198" s="245" t="s">
        <v>352</v>
      </c>
      <c r="G198" s="243"/>
      <c r="H198" s="246">
        <v>4.3079999999999998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144</v>
      </c>
      <c r="AU198" s="252" t="s">
        <v>86</v>
      </c>
      <c r="AV198" s="14" t="s">
        <v>86</v>
      </c>
      <c r="AW198" s="14" t="s">
        <v>32</v>
      </c>
      <c r="AX198" s="14" t="s">
        <v>76</v>
      </c>
      <c r="AY198" s="252" t="s">
        <v>132</v>
      </c>
    </row>
    <row r="199" s="14" customFormat="1">
      <c r="A199" s="14"/>
      <c r="B199" s="242"/>
      <c r="C199" s="243"/>
      <c r="D199" s="233" t="s">
        <v>144</v>
      </c>
      <c r="E199" s="244" t="s">
        <v>1</v>
      </c>
      <c r="F199" s="245" t="s">
        <v>353</v>
      </c>
      <c r="G199" s="243"/>
      <c r="H199" s="246">
        <v>3.2330000000000001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144</v>
      </c>
      <c r="AU199" s="252" t="s">
        <v>86</v>
      </c>
      <c r="AV199" s="14" t="s">
        <v>86</v>
      </c>
      <c r="AW199" s="14" t="s">
        <v>32</v>
      </c>
      <c r="AX199" s="14" t="s">
        <v>76</v>
      </c>
      <c r="AY199" s="252" t="s">
        <v>132</v>
      </c>
    </row>
    <row r="200" s="15" customFormat="1">
      <c r="A200" s="15"/>
      <c r="B200" s="253"/>
      <c r="C200" s="254"/>
      <c r="D200" s="233" t="s">
        <v>144</v>
      </c>
      <c r="E200" s="255" t="s">
        <v>1</v>
      </c>
      <c r="F200" s="256" t="s">
        <v>147</v>
      </c>
      <c r="G200" s="254"/>
      <c r="H200" s="257">
        <v>11.849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3" t="s">
        <v>144</v>
      </c>
      <c r="AU200" s="263" t="s">
        <v>86</v>
      </c>
      <c r="AV200" s="15" t="s">
        <v>148</v>
      </c>
      <c r="AW200" s="15" t="s">
        <v>32</v>
      </c>
      <c r="AX200" s="15" t="s">
        <v>84</v>
      </c>
      <c r="AY200" s="263" t="s">
        <v>132</v>
      </c>
    </row>
    <row r="201" s="2" customFormat="1" ht="16.5" customHeight="1">
      <c r="A201" s="40"/>
      <c r="B201" s="41"/>
      <c r="C201" s="293" t="s">
        <v>359</v>
      </c>
      <c r="D201" s="293" t="s">
        <v>338</v>
      </c>
      <c r="E201" s="294" t="s">
        <v>360</v>
      </c>
      <c r="F201" s="295" t="s">
        <v>361</v>
      </c>
      <c r="G201" s="296" t="s">
        <v>341</v>
      </c>
      <c r="H201" s="297">
        <v>3.0150000000000001</v>
      </c>
      <c r="I201" s="298"/>
      <c r="J201" s="299">
        <f>ROUND(I201*H201,2)</f>
        <v>0</v>
      </c>
      <c r="K201" s="295" t="s">
        <v>170</v>
      </c>
      <c r="L201" s="300"/>
      <c r="M201" s="301" t="s">
        <v>1</v>
      </c>
      <c r="N201" s="302" t="s">
        <v>41</v>
      </c>
      <c r="O201" s="93"/>
      <c r="P201" s="227">
        <f>O201*H201</f>
        <v>0</v>
      </c>
      <c r="Q201" s="227">
        <v>1</v>
      </c>
      <c r="R201" s="227">
        <f>Q201*H201</f>
        <v>3.0150000000000001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362</v>
      </c>
      <c r="AT201" s="229" t="s">
        <v>338</v>
      </c>
      <c r="AU201" s="229" t="s">
        <v>86</v>
      </c>
      <c r="AY201" s="19" t="s">
        <v>132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84</v>
      </c>
      <c r="BK201" s="230">
        <f>ROUND(I201*H201,2)</f>
        <v>0</v>
      </c>
      <c r="BL201" s="19" t="s">
        <v>362</v>
      </c>
      <c r="BM201" s="229" t="s">
        <v>363</v>
      </c>
    </row>
    <row r="202" s="2" customFormat="1">
      <c r="A202" s="40"/>
      <c r="B202" s="41"/>
      <c r="C202" s="42"/>
      <c r="D202" s="233" t="s">
        <v>343</v>
      </c>
      <c r="E202" s="42"/>
      <c r="F202" s="303" t="s">
        <v>364</v>
      </c>
      <c r="G202" s="42"/>
      <c r="H202" s="42"/>
      <c r="I202" s="268"/>
      <c r="J202" s="42"/>
      <c r="K202" s="42"/>
      <c r="L202" s="46"/>
      <c r="M202" s="269"/>
      <c r="N202" s="270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343</v>
      </c>
      <c r="AU202" s="19" t="s">
        <v>86</v>
      </c>
    </row>
    <row r="203" s="14" customFormat="1">
      <c r="A203" s="14"/>
      <c r="B203" s="242"/>
      <c r="C203" s="243"/>
      <c r="D203" s="233" t="s">
        <v>144</v>
      </c>
      <c r="E203" s="244" t="s">
        <v>1</v>
      </c>
      <c r="F203" s="245" t="s">
        <v>365</v>
      </c>
      <c r="G203" s="243"/>
      <c r="H203" s="246">
        <v>1.0049999999999999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144</v>
      </c>
      <c r="AU203" s="252" t="s">
        <v>86</v>
      </c>
      <c r="AV203" s="14" t="s">
        <v>86</v>
      </c>
      <c r="AW203" s="14" t="s">
        <v>32</v>
      </c>
      <c r="AX203" s="14" t="s">
        <v>76</v>
      </c>
      <c r="AY203" s="252" t="s">
        <v>132</v>
      </c>
    </row>
    <row r="204" s="14" customFormat="1">
      <c r="A204" s="14"/>
      <c r="B204" s="242"/>
      <c r="C204" s="243"/>
      <c r="D204" s="233" t="s">
        <v>144</v>
      </c>
      <c r="E204" s="244" t="s">
        <v>1</v>
      </c>
      <c r="F204" s="245" t="s">
        <v>366</v>
      </c>
      <c r="G204" s="243"/>
      <c r="H204" s="246">
        <v>1.0049999999999999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144</v>
      </c>
      <c r="AU204" s="252" t="s">
        <v>86</v>
      </c>
      <c r="AV204" s="14" t="s">
        <v>86</v>
      </c>
      <c r="AW204" s="14" t="s">
        <v>32</v>
      </c>
      <c r="AX204" s="14" t="s">
        <v>76</v>
      </c>
      <c r="AY204" s="252" t="s">
        <v>132</v>
      </c>
    </row>
    <row r="205" s="14" customFormat="1">
      <c r="A205" s="14"/>
      <c r="B205" s="242"/>
      <c r="C205" s="243"/>
      <c r="D205" s="233" t="s">
        <v>144</v>
      </c>
      <c r="E205" s="244" t="s">
        <v>1</v>
      </c>
      <c r="F205" s="245" t="s">
        <v>367</v>
      </c>
      <c r="G205" s="243"/>
      <c r="H205" s="246">
        <v>1.0049999999999999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144</v>
      </c>
      <c r="AU205" s="252" t="s">
        <v>86</v>
      </c>
      <c r="AV205" s="14" t="s">
        <v>86</v>
      </c>
      <c r="AW205" s="14" t="s">
        <v>32</v>
      </c>
      <c r="AX205" s="14" t="s">
        <v>76</v>
      </c>
      <c r="AY205" s="252" t="s">
        <v>132</v>
      </c>
    </row>
    <row r="206" s="15" customFormat="1">
      <c r="A206" s="15"/>
      <c r="B206" s="253"/>
      <c r="C206" s="254"/>
      <c r="D206" s="233" t="s">
        <v>144</v>
      </c>
      <c r="E206" s="255" t="s">
        <v>1</v>
      </c>
      <c r="F206" s="256" t="s">
        <v>147</v>
      </c>
      <c r="G206" s="254"/>
      <c r="H206" s="257">
        <v>3.0150000000000001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3" t="s">
        <v>144</v>
      </c>
      <c r="AU206" s="263" t="s">
        <v>86</v>
      </c>
      <c r="AV206" s="15" t="s">
        <v>148</v>
      </c>
      <c r="AW206" s="15" t="s">
        <v>32</v>
      </c>
      <c r="AX206" s="15" t="s">
        <v>84</v>
      </c>
      <c r="AY206" s="263" t="s">
        <v>132</v>
      </c>
    </row>
    <row r="207" s="2" customFormat="1" ht="16.5" customHeight="1">
      <c r="A207" s="40"/>
      <c r="B207" s="41"/>
      <c r="C207" s="293" t="s">
        <v>7</v>
      </c>
      <c r="D207" s="293" t="s">
        <v>338</v>
      </c>
      <c r="E207" s="294" t="s">
        <v>368</v>
      </c>
      <c r="F207" s="295" t="s">
        <v>369</v>
      </c>
      <c r="G207" s="296" t="s">
        <v>341</v>
      </c>
      <c r="H207" s="297">
        <v>7.8819999999999997</v>
      </c>
      <c r="I207" s="298"/>
      <c r="J207" s="299">
        <f>ROUND(I207*H207,2)</f>
        <v>0</v>
      </c>
      <c r="K207" s="295" t="s">
        <v>170</v>
      </c>
      <c r="L207" s="300"/>
      <c r="M207" s="301" t="s">
        <v>1</v>
      </c>
      <c r="N207" s="302" t="s">
        <v>41</v>
      </c>
      <c r="O207" s="93"/>
      <c r="P207" s="227">
        <f>O207*H207</f>
        <v>0</v>
      </c>
      <c r="Q207" s="227">
        <v>1</v>
      </c>
      <c r="R207" s="227">
        <f>Q207*H207</f>
        <v>7.8819999999999997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362</v>
      </c>
      <c r="AT207" s="229" t="s">
        <v>338</v>
      </c>
      <c r="AU207" s="229" t="s">
        <v>86</v>
      </c>
      <c r="AY207" s="19" t="s">
        <v>132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84</v>
      </c>
      <c r="BK207" s="230">
        <f>ROUND(I207*H207,2)</f>
        <v>0</v>
      </c>
      <c r="BL207" s="19" t="s">
        <v>362</v>
      </c>
      <c r="BM207" s="229" t="s">
        <v>370</v>
      </c>
    </row>
    <row r="208" s="2" customFormat="1">
      <c r="A208" s="40"/>
      <c r="B208" s="41"/>
      <c r="C208" s="42"/>
      <c r="D208" s="233" t="s">
        <v>343</v>
      </c>
      <c r="E208" s="42"/>
      <c r="F208" s="303" t="s">
        <v>371</v>
      </c>
      <c r="G208" s="42"/>
      <c r="H208" s="42"/>
      <c r="I208" s="268"/>
      <c r="J208" s="42"/>
      <c r="K208" s="42"/>
      <c r="L208" s="46"/>
      <c r="M208" s="269"/>
      <c r="N208" s="270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343</v>
      </c>
      <c r="AU208" s="19" t="s">
        <v>86</v>
      </c>
    </row>
    <row r="209" s="14" customFormat="1">
      <c r="A209" s="14"/>
      <c r="B209" s="242"/>
      <c r="C209" s="243"/>
      <c r="D209" s="233" t="s">
        <v>144</v>
      </c>
      <c r="E209" s="244" t="s">
        <v>1</v>
      </c>
      <c r="F209" s="245" t="s">
        <v>372</v>
      </c>
      <c r="G209" s="243"/>
      <c r="H209" s="246">
        <v>2.956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144</v>
      </c>
      <c r="AU209" s="252" t="s">
        <v>86</v>
      </c>
      <c r="AV209" s="14" t="s">
        <v>86</v>
      </c>
      <c r="AW209" s="14" t="s">
        <v>32</v>
      </c>
      <c r="AX209" s="14" t="s">
        <v>76</v>
      </c>
      <c r="AY209" s="252" t="s">
        <v>132</v>
      </c>
    </row>
    <row r="210" s="14" customFormat="1">
      <c r="A210" s="14"/>
      <c r="B210" s="242"/>
      <c r="C210" s="243"/>
      <c r="D210" s="233" t="s">
        <v>144</v>
      </c>
      <c r="E210" s="244" t="s">
        <v>1</v>
      </c>
      <c r="F210" s="245" t="s">
        <v>373</v>
      </c>
      <c r="G210" s="243"/>
      <c r="H210" s="246">
        <v>2.956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144</v>
      </c>
      <c r="AU210" s="252" t="s">
        <v>86</v>
      </c>
      <c r="AV210" s="14" t="s">
        <v>86</v>
      </c>
      <c r="AW210" s="14" t="s">
        <v>32</v>
      </c>
      <c r="AX210" s="14" t="s">
        <v>76</v>
      </c>
      <c r="AY210" s="252" t="s">
        <v>132</v>
      </c>
    </row>
    <row r="211" s="14" customFormat="1">
      <c r="A211" s="14"/>
      <c r="B211" s="242"/>
      <c r="C211" s="243"/>
      <c r="D211" s="233" t="s">
        <v>144</v>
      </c>
      <c r="E211" s="244" t="s">
        <v>1</v>
      </c>
      <c r="F211" s="245" t="s">
        <v>374</v>
      </c>
      <c r="G211" s="243"/>
      <c r="H211" s="246">
        <v>1.97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144</v>
      </c>
      <c r="AU211" s="252" t="s">
        <v>86</v>
      </c>
      <c r="AV211" s="14" t="s">
        <v>86</v>
      </c>
      <c r="AW211" s="14" t="s">
        <v>32</v>
      </c>
      <c r="AX211" s="14" t="s">
        <v>76</v>
      </c>
      <c r="AY211" s="252" t="s">
        <v>132</v>
      </c>
    </row>
    <row r="212" s="15" customFormat="1">
      <c r="A212" s="15"/>
      <c r="B212" s="253"/>
      <c r="C212" s="254"/>
      <c r="D212" s="233" t="s">
        <v>144</v>
      </c>
      <c r="E212" s="255" t="s">
        <v>1</v>
      </c>
      <c r="F212" s="256" t="s">
        <v>147</v>
      </c>
      <c r="G212" s="254"/>
      <c r="H212" s="257">
        <v>7.8819999999999997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3" t="s">
        <v>144</v>
      </c>
      <c r="AU212" s="263" t="s">
        <v>86</v>
      </c>
      <c r="AV212" s="15" t="s">
        <v>148</v>
      </c>
      <c r="AW212" s="15" t="s">
        <v>32</v>
      </c>
      <c r="AX212" s="15" t="s">
        <v>84</v>
      </c>
      <c r="AY212" s="263" t="s">
        <v>132</v>
      </c>
    </row>
    <row r="213" s="2" customFormat="1" ht="24.15" customHeight="1">
      <c r="A213" s="40"/>
      <c r="B213" s="41"/>
      <c r="C213" s="293" t="s">
        <v>375</v>
      </c>
      <c r="D213" s="293" t="s">
        <v>338</v>
      </c>
      <c r="E213" s="294" t="s">
        <v>376</v>
      </c>
      <c r="F213" s="295" t="s">
        <v>377</v>
      </c>
      <c r="G213" s="296" t="s">
        <v>169</v>
      </c>
      <c r="H213" s="297">
        <v>0.55700000000000005</v>
      </c>
      <c r="I213" s="298"/>
      <c r="J213" s="299">
        <f>ROUND(I213*H213,2)</f>
        <v>0</v>
      </c>
      <c r="K213" s="295" t="s">
        <v>170</v>
      </c>
      <c r="L213" s="300"/>
      <c r="M213" s="301" t="s">
        <v>1</v>
      </c>
      <c r="N213" s="302" t="s">
        <v>41</v>
      </c>
      <c r="O213" s="93"/>
      <c r="P213" s="227">
        <f>O213*H213</f>
        <v>0</v>
      </c>
      <c r="Q213" s="227">
        <v>0.0041099999999999999</v>
      </c>
      <c r="R213" s="227">
        <f>Q213*H213</f>
        <v>0.0022892700000000004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362</v>
      </c>
      <c r="AT213" s="229" t="s">
        <v>338</v>
      </c>
      <c r="AU213" s="229" t="s">
        <v>86</v>
      </c>
      <c r="AY213" s="19" t="s">
        <v>132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84</v>
      </c>
      <c r="BK213" s="230">
        <f>ROUND(I213*H213,2)</f>
        <v>0</v>
      </c>
      <c r="BL213" s="19" t="s">
        <v>362</v>
      </c>
      <c r="BM213" s="229" t="s">
        <v>378</v>
      </c>
    </row>
    <row r="214" s="14" customFormat="1">
      <c r="A214" s="14"/>
      <c r="B214" s="242"/>
      <c r="C214" s="243"/>
      <c r="D214" s="233" t="s">
        <v>144</v>
      </c>
      <c r="E214" s="244" t="s">
        <v>1</v>
      </c>
      <c r="F214" s="245" t="s">
        <v>379</v>
      </c>
      <c r="G214" s="243"/>
      <c r="H214" s="246">
        <v>0.20599999999999999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144</v>
      </c>
      <c r="AU214" s="252" t="s">
        <v>86</v>
      </c>
      <c r="AV214" s="14" t="s">
        <v>86</v>
      </c>
      <c r="AW214" s="14" t="s">
        <v>32</v>
      </c>
      <c r="AX214" s="14" t="s">
        <v>76</v>
      </c>
      <c r="AY214" s="252" t="s">
        <v>132</v>
      </c>
    </row>
    <row r="215" s="14" customFormat="1">
      <c r="A215" s="14"/>
      <c r="B215" s="242"/>
      <c r="C215" s="243"/>
      <c r="D215" s="233" t="s">
        <v>144</v>
      </c>
      <c r="E215" s="244" t="s">
        <v>1</v>
      </c>
      <c r="F215" s="245" t="s">
        <v>380</v>
      </c>
      <c r="G215" s="243"/>
      <c r="H215" s="246">
        <v>0.20599999999999999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144</v>
      </c>
      <c r="AU215" s="252" t="s">
        <v>86</v>
      </c>
      <c r="AV215" s="14" t="s">
        <v>86</v>
      </c>
      <c r="AW215" s="14" t="s">
        <v>32</v>
      </c>
      <c r="AX215" s="14" t="s">
        <v>76</v>
      </c>
      <c r="AY215" s="252" t="s">
        <v>132</v>
      </c>
    </row>
    <row r="216" s="14" customFormat="1">
      <c r="A216" s="14"/>
      <c r="B216" s="242"/>
      <c r="C216" s="243"/>
      <c r="D216" s="233" t="s">
        <v>144</v>
      </c>
      <c r="E216" s="244" t="s">
        <v>1</v>
      </c>
      <c r="F216" s="245" t="s">
        <v>381</v>
      </c>
      <c r="G216" s="243"/>
      <c r="H216" s="246">
        <v>0.14499999999999999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144</v>
      </c>
      <c r="AU216" s="252" t="s">
        <v>86</v>
      </c>
      <c r="AV216" s="14" t="s">
        <v>86</v>
      </c>
      <c r="AW216" s="14" t="s">
        <v>32</v>
      </c>
      <c r="AX216" s="14" t="s">
        <v>76</v>
      </c>
      <c r="AY216" s="252" t="s">
        <v>132</v>
      </c>
    </row>
    <row r="217" s="15" customFormat="1">
      <c r="A217" s="15"/>
      <c r="B217" s="253"/>
      <c r="C217" s="254"/>
      <c r="D217" s="233" t="s">
        <v>144</v>
      </c>
      <c r="E217" s="255" t="s">
        <v>1</v>
      </c>
      <c r="F217" s="256" t="s">
        <v>147</v>
      </c>
      <c r="G217" s="254"/>
      <c r="H217" s="257">
        <v>0.55700000000000005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3" t="s">
        <v>144</v>
      </c>
      <c r="AU217" s="263" t="s">
        <v>86</v>
      </c>
      <c r="AV217" s="15" t="s">
        <v>148</v>
      </c>
      <c r="AW217" s="15" t="s">
        <v>32</v>
      </c>
      <c r="AX217" s="15" t="s">
        <v>84</v>
      </c>
      <c r="AY217" s="263" t="s">
        <v>132</v>
      </c>
    </row>
    <row r="218" s="2" customFormat="1" ht="21.75" customHeight="1">
      <c r="A218" s="40"/>
      <c r="B218" s="41"/>
      <c r="C218" s="293" t="s">
        <v>382</v>
      </c>
      <c r="D218" s="293" t="s">
        <v>338</v>
      </c>
      <c r="E218" s="294" t="s">
        <v>383</v>
      </c>
      <c r="F218" s="295" t="s">
        <v>384</v>
      </c>
      <c r="G218" s="296" t="s">
        <v>341</v>
      </c>
      <c r="H218" s="297">
        <v>0.14399999999999999</v>
      </c>
      <c r="I218" s="298"/>
      <c r="J218" s="299">
        <f>ROUND(I218*H218,2)</f>
        <v>0</v>
      </c>
      <c r="K218" s="295" t="s">
        <v>170</v>
      </c>
      <c r="L218" s="300"/>
      <c r="M218" s="301" t="s">
        <v>1</v>
      </c>
      <c r="N218" s="302" t="s">
        <v>41</v>
      </c>
      <c r="O218" s="93"/>
      <c r="P218" s="227">
        <f>O218*H218</f>
        <v>0</v>
      </c>
      <c r="Q218" s="227">
        <v>1</v>
      </c>
      <c r="R218" s="227">
        <f>Q218*H218</f>
        <v>0.14399999999999999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362</v>
      </c>
      <c r="AT218" s="229" t="s">
        <v>338</v>
      </c>
      <c r="AU218" s="229" t="s">
        <v>86</v>
      </c>
      <c r="AY218" s="19" t="s">
        <v>132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84</v>
      </c>
      <c r="BK218" s="230">
        <f>ROUND(I218*H218,2)</f>
        <v>0</v>
      </c>
      <c r="BL218" s="19" t="s">
        <v>362</v>
      </c>
      <c r="BM218" s="229" t="s">
        <v>385</v>
      </c>
    </row>
    <row r="219" s="14" customFormat="1">
      <c r="A219" s="14"/>
      <c r="B219" s="242"/>
      <c r="C219" s="243"/>
      <c r="D219" s="233" t="s">
        <v>144</v>
      </c>
      <c r="E219" s="244" t="s">
        <v>1</v>
      </c>
      <c r="F219" s="245" t="s">
        <v>386</v>
      </c>
      <c r="G219" s="243"/>
      <c r="H219" s="246">
        <v>0.048000000000000001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144</v>
      </c>
      <c r="AU219" s="252" t="s">
        <v>86</v>
      </c>
      <c r="AV219" s="14" t="s">
        <v>86</v>
      </c>
      <c r="AW219" s="14" t="s">
        <v>32</v>
      </c>
      <c r="AX219" s="14" t="s">
        <v>76</v>
      </c>
      <c r="AY219" s="252" t="s">
        <v>132</v>
      </c>
    </row>
    <row r="220" s="14" customFormat="1">
      <c r="A220" s="14"/>
      <c r="B220" s="242"/>
      <c r="C220" s="243"/>
      <c r="D220" s="233" t="s">
        <v>144</v>
      </c>
      <c r="E220" s="244" t="s">
        <v>1</v>
      </c>
      <c r="F220" s="245" t="s">
        <v>387</v>
      </c>
      <c r="G220" s="243"/>
      <c r="H220" s="246">
        <v>0.048000000000000001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144</v>
      </c>
      <c r="AU220" s="252" t="s">
        <v>86</v>
      </c>
      <c r="AV220" s="14" t="s">
        <v>86</v>
      </c>
      <c r="AW220" s="14" t="s">
        <v>32</v>
      </c>
      <c r="AX220" s="14" t="s">
        <v>76</v>
      </c>
      <c r="AY220" s="252" t="s">
        <v>132</v>
      </c>
    </row>
    <row r="221" s="14" customFormat="1">
      <c r="A221" s="14"/>
      <c r="B221" s="242"/>
      <c r="C221" s="243"/>
      <c r="D221" s="233" t="s">
        <v>144</v>
      </c>
      <c r="E221" s="244" t="s">
        <v>1</v>
      </c>
      <c r="F221" s="245" t="s">
        <v>388</v>
      </c>
      <c r="G221" s="243"/>
      <c r="H221" s="246">
        <v>0.048000000000000001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144</v>
      </c>
      <c r="AU221" s="252" t="s">
        <v>86</v>
      </c>
      <c r="AV221" s="14" t="s">
        <v>86</v>
      </c>
      <c r="AW221" s="14" t="s">
        <v>32</v>
      </c>
      <c r="AX221" s="14" t="s">
        <v>76</v>
      </c>
      <c r="AY221" s="252" t="s">
        <v>132</v>
      </c>
    </row>
    <row r="222" s="15" customFormat="1">
      <c r="A222" s="15"/>
      <c r="B222" s="253"/>
      <c r="C222" s="254"/>
      <c r="D222" s="233" t="s">
        <v>144</v>
      </c>
      <c r="E222" s="255" t="s">
        <v>1</v>
      </c>
      <c r="F222" s="256" t="s">
        <v>147</v>
      </c>
      <c r="G222" s="254"/>
      <c r="H222" s="257">
        <v>0.14399999999999999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3" t="s">
        <v>144</v>
      </c>
      <c r="AU222" s="263" t="s">
        <v>86</v>
      </c>
      <c r="AV222" s="15" t="s">
        <v>148</v>
      </c>
      <c r="AW222" s="15" t="s">
        <v>32</v>
      </c>
      <c r="AX222" s="15" t="s">
        <v>84</v>
      </c>
      <c r="AY222" s="263" t="s">
        <v>132</v>
      </c>
    </row>
    <row r="223" s="2" customFormat="1" ht="16.5" customHeight="1">
      <c r="A223" s="40"/>
      <c r="B223" s="41"/>
      <c r="C223" s="293" t="s">
        <v>389</v>
      </c>
      <c r="D223" s="293" t="s">
        <v>338</v>
      </c>
      <c r="E223" s="294" t="s">
        <v>390</v>
      </c>
      <c r="F223" s="295" t="s">
        <v>391</v>
      </c>
      <c r="G223" s="296" t="s">
        <v>169</v>
      </c>
      <c r="H223" s="297">
        <v>152.40000000000001</v>
      </c>
      <c r="I223" s="298"/>
      <c r="J223" s="299">
        <f>ROUND(I223*H223,2)</f>
        <v>0</v>
      </c>
      <c r="K223" s="295" t="s">
        <v>170</v>
      </c>
      <c r="L223" s="300"/>
      <c r="M223" s="301" t="s">
        <v>1</v>
      </c>
      <c r="N223" s="302" t="s">
        <v>41</v>
      </c>
      <c r="O223" s="93"/>
      <c r="P223" s="227">
        <f>O223*H223</f>
        <v>0</v>
      </c>
      <c r="Q223" s="227">
        <v>0.0012999999999999999</v>
      </c>
      <c r="R223" s="227">
        <f>Q223*H223</f>
        <v>0.19811999999999999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362</v>
      </c>
      <c r="AT223" s="229" t="s">
        <v>338</v>
      </c>
      <c r="AU223" s="229" t="s">
        <v>86</v>
      </c>
      <c r="AY223" s="19" t="s">
        <v>132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84</v>
      </c>
      <c r="BK223" s="230">
        <f>ROUND(I223*H223,2)</f>
        <v>0</v>
      </c>
      <c r="BL223" s="19" t="s">
        <v>362</v>
      </c>
      <c r="BM223" s="229" t="s">
        <v>392</v>
      </c>
    </row>
    <row r="224" s="14" customFormat="1">
      <c r="A224" s="14"/>
      <c r="B224" s="242"/>
      <c r="C224" s="243"/>
      <c r="D224" s="233" t="s">
        <v>144</v>
      </c>
      <c r="E224" s="244" t="s">
        <v>1</v>
      </c>
      <c r="F224" s="245" t="s">
        <v>393</v>
      </c>
      <c r="G224" s="243"/>
      <c r="H224" s="246">
        <v>56.399999999999999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2" t="s">
        <v>144</v>
      </c>
      <c r="AU224" s="252" t="s">
        <v>86</v>
      </c>
      <c r="AV224" s="14" t="s">
        <v>86</v>
      </c>
      <c r="AW224" s="14" t="s">
        <v>32</v>
      </c>
      <c r="AX224" s="14" t="s">
        <v>76</v>
      </c>
      <c r="AY224" s="252" t="s">
        <v>132</v>
      </c>
    </row>
    <row r="225" s="14" customFormat="1">
      <c r="A225" s="14"/>
      <c r="B225" s="242"/>
      <c r="C225" s="243"/>
      <c r="D225" s="233" t="s">
        <v>144</v>
      </c>
      <c r="E225" s="244" t="s">
        <v>1</v>
      </c>
      <c r="F225" s="245" t="s">
        <v>394</v>
      </c>
      <c r="G225" s="243"/>
      <c r="H225" s="246">
        <v>56.399999999999999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144</v>
      </c>
      <c r="AU225" s="252" t="s">
        <v>86</v>
      </c>
      <c r="AV225" s="14" t="s">
        <v>86</v>
      </c>
      <c r="AW225" s="14" t="s">
        <v>32</v>
      </c>
      <c r="AX225" s="14" t="s">
        <v>76</v>
      </c>
      <c r="AY225" s="252" t="s">
        <v>132</v>
      </c>
    </row>
    <row r="226" s="14" customFormat="1">
      <c r="A226" s="14"/>
      <c r="B226" s="242"/>
      <c r="C226" s="243"/>
      <c r="D226" s="233" t="s">
        <v>144</v>
      </c>
      <c r="E226" s="244" t="s">
        <v>1</v>
      </c>
      <c r="F226" s="245" t="s">
        <v>395</v>
      </c>
      <c r="G226" s="243"/>
      <c r="H226" s="246">
        <v>39.600000000000001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144</v>
      </c>
      <c r="AU226" s="252" t="s">
        <v>86</v>
      </c>
      <c r="AV226" s="14" t="s">
        <v>86</v>
      </c>
      <c r="AW226" s="14" t="s">
        <v>32</v>
      </c>
      <c r="AX226" s="14" t="s">
        <v>76</v>
      </c>
      <c r="AY226" s="252" t="s">
        <v>132</v>
      </c>
    </row>
    <row r="227" s="15" customFormat="1">
      <c r="A227" s="15"/>
      <c r="B227" s="253"/>
      <c r="C227" s="254"/>
      <c r="D227" s="233" t="s">
        <v>144</v>
      </c>
      <c r="E227" s="255" t="s">
        <v>1</v>
      </c>
      <c r="F227" s="256" t="s">
        <v>147</v>
      </c>
      <c r="G227" s="254"/>
      <c r="H227" s="257">
        <v>152.40000000000001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3" t="s">
        <v>144</v>
      </c>
      <c r="AU227" s="263" t="s">
        <v>86</v>
      </c>
      <c r="AV227" s="15" t="s">
        <v>148</v>
      </c>
      <c r="AW227" s="15" t="s">
        <v>32</v>
      </c>
      <c r="AX227" s="15" t="s">
        <v>84</v>
      </c>
      <c r="AY227" s="263" t="s">
        <v>132</v>
      </c>
    </row>
    <row r="228" s="2" customFormat="1" ht="37.8" customHeight="1">
      <c r="A228" s="40"/>
      <c r="B228" s="41"/>
      <c r="C228" s="218" t="s">
        <v>396</v>
      </c>
      <c r="D228" s="218" t="s">
        <v>134</v>
      </c>
      <c r="E228" s="219" t="s">
        <v>397</v>
      </c>
      <c r="F228" s="220" t="s">
        <v>398</v>
      </c>
      <c r="G228" s="221" t="s">
        <v>341</v>
      </c>
      <c r="H228" s="222">
        <v>11.849</v>
      </c>
      <c r="I228" s="223"/>
      <c r="J228" s="224">
        <f>ROUND(I228*H228,2)</f>
        <v>0</v>
      </c>
      <c r="K228" s="220" t="s">
        <v>170</v>
      </c>
      <c r="L228" s="46"/>
      <c r="M228" s="225" t="s">
        <v>1</v>
      </c>
      <c r="N228" s="226" t="s">
        <v>41</v>
      </c>
      <c r="O228" s="93"/>
      <c r="P228" s="227">
        <f>O228*H228</f>
        <v>0</v>
      </c>
      <c r="Q228" s="227">
        <v>0.00072000000000000005</v>
      </c>
      <c r="R228" s="227">
        <f>Q228*H228</f>
        <v>0.0085312800000000005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148</v>
      </c>
      <c r="AT228" s="229" t="s">
        <v>134</v>
      </c>
      <c r="AU228" s="229" t="s">
        <v>86</v>
      </c>
      <c r="AY228" s="19" t="s">
        <v>132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9" t="s">
        <v>84</v>
      </c>
      <c r="BK228" s="230">
        <f>ROUND(I228*H228,2)</f>
        <v>0</v>
      </c>
      <c r="BL228" s="19" t="s">
        <v>148</v>
      </c>
      <c r="BM228" s="229" t="s">
        <v>399</v>
      </c>
    </row>
    <row r="229" s="2" customFormat="1">
      <c r="A229" s="40"/>
      <c r="B229" s="41"/>
      <c r="C229" s="42"/>
      <c r="D229" s="266" t="s">
        <v>172</v>
      </c>
      <c r="E229" s="42"/>
      <c r="F229" s="267" t="s">
        <v>400</v>
      </c>
      <c r="G229" s="42"/>
      <c r="H229" s="42"/>
      <c r="I229" s="268"/>
      <c r="J229" s="42"/>
      <c r="K229" s="42"/>
      <c r="L229" s="46"/>
      <c r="M229" s="269"/>
      <c r="N229" s="270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172</v>
      </c>
      <c r="AU229" s="19" t="s">
        <v>86</v>
      </c>
    </row>
    <row r="230" s="14" customFormat="1">
      <c r="A230" s="14"/>
      <c r="B230" s="242"/>
      <c r="C230" s="243"/>
      <c r="D230" s="233" t="s">
        <v>144</v>
      </c>
      <c r="E230" s="244" t="s">
        <v>1</v>
      </c>
      <c r="F230" s="245" t="s">
        <v>351</v>
      </c>
      <c r="G230" s="243"/>
      <c r="H230" s="246">
        <v>4.3079999999999998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144</v>
      </c>
      <c r="AU230" s="252" t="s">
        <v>86</v>
      </c>
      <c r="AV230" s="14" t="s">
        <v>86</v>
      </c>
      <c r="AW230" s="14" t="s">
        <v>32</v>
      </c>
      <c r="AX230" s="14" t="s">
        <v>76</v>
      </c>
      <c r="AY230" s="252" t="s">
        <v>132</v>
      </c>
    </row>
    <row r="231" s="14" customFormat="1">
      <c r="A231" s="14"/>
      <c r="B231" s="242"/>
      <c r="C231" s="243"/>
      <c r="D231" s="233" t="s">
        <v>144</v>
      </c>
      <c r="E231" s="244" t="s">
        <v>1</v>
      </c>
      <c r="F231" s="245" t="s">
        <v>352</v>
      </c>
      <c r="G231" s="243"/>
      <c r="H231" s="246">
        <v>4.3079999999999998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144</v>
      </c>
      <c r="AU231" s="252" t="s">
        <v>86</v>
      </c>
      <c r="AV231" s="14" t="s">
        <v>86</v>
      </c>
      <c r="AW231" s="14" t="s">
        <v>32</v>
      </c>
      <c r="AX231" s="14" t="s">
        <v>76</v>
      </c>
      <c r="AY231" s="252" t="s">
        <v>132</v>
      </c>
    </row>
    <row r="232" s="14" customFormat="1">
      <c r="A232" s="14"/>
      <c r="B232" s="242"/>
      <c r="C232" s="243"/>
      <c r="D232" s="233" t="s">
        <v>144</v>
      </c>
      <c r="E232" s="244" t="s">
        <v>1</v>
      </c>
      <c r="F232" s="245" t="s">
        <v>353</v>
      </c>
      <c r="G232" s="243"/>
      <c r="H232" s="246">
        <v>3.2330000000000001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144</v>
      </c>
      <c r="AU232" s="252" t="s">
        <v>86</v>
      </c>
      <c r="AV232" s="14" t="s">
        <v>86</v>
      </c>
      <c r="AW232" s="14" t="s">
        <v>32</v>
      </c>
      <c r="AX232" s="14" t="s">
        <v>76</v>
      </c>
      <c r="AY232" s="252" t="s">
        <v>132</v>
      </c>
    </row>
    <row r="233" s="15" customFormat="1">
      <c r="A233" s="15"/>
      <c r="B233" s="253"/>
      <c r="C233" s="254"/>
      <c r="D233" s="233" t="s">
        <v>144</v>
      </c>
      <c r="E233" s="255" t="s">
        <v>1</v>
      </c>
      <c r="F233" s="256" t="s">
        <v>147</v>
      </c>
      <c r="G233" s="254"/>
      <c r="H233" s="257">
        <v>11.849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3" t="s">
        <v>144</v>
      </c>
      <c r="AU233" s="263" t="s">
        <v>86</v>
      </c>
      <c r="AV233" s="15" t="s">
        <v>148</v>
      </c>
      <c r="AW233" s="15" t="s">
        <v>32</v>
      </c>
      <c r="AX233" s="15" t="s">
        <v>84</v>
      </c>
      <c r="AY233" s="263" t="s">
        <v>132</v>
      </c>
    </row>
    <row r="234" s="2" customFormat="1" ht="66.75" customHeight="1">
      <c r="A234" s="40"/>
      <c r="B234" s="41"/>
      <c r="C234" s="218" t="s">
        <v>133</v>
      </c>
      <c r="D234" s="218" t="s">
        <v>134</v>
      </c>
      <c r="E234" s="219" t="s">
        <v>401</v>
      </c>
      <c r="F234" s="220" t="s">
        <v>402</v>
      </c>
      <c r="G234" s="221" t="s">
        <v>289</v>
      </c>
      <c r="H234" s="222">
        <v>94.872</v>
      </c>
      <c r="I234" s="223"/>
      <c r="J234" s="224">
        <f>ROUND(I234*H234,2)</f>
        <v>0</v>
      </c>
      <c r="K234" s="220" t="s">
        <v>301</v>
      </c>
      <c r="L234" s="46"/>
      <c r="M234" s="225" t="s">
        <v>1</v>
      </c>
      <c r="N234" s="226" t="s">
        <v>41</v>
      </c>
      <c r="O234" s="93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148</v>
      </c>
      <c r="AT234" s="229" t="s">
        <v>134</v>
      </c>
      <c r="AU234" s="229" t="s">
        <v>86</v>
      </c>
      <c r="AY234" s="19" t="s">
        <v>132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84</v>
      </c>
      <c r="BK234" s="230">
        <f>ROUND(I234*H234,2)</f>
        <v>0</v>
      </c>
      <c r="BL234" s="19" t="s">
        <v>148</v>
      </c>
      <c r="BM234" s="229" t="s">
        <v>403</v>
      </c>
    </row>
    <row r="235" s="14" customFormat="1">
      <c r="A235" s="14"/>
      <c r="B235" s="242"/>
      <c r="C235" s="243"/>
      <c r="D235" s="233" t="s">
        <v>144</v>
      </c>
      <c r="E235" s="244" t="s">
        <v>1</v>
      </c>
      <c r="F235" s="245" t="s">
        <v>404</v>
      </c>
      <c r="G235" s="243"/>
      <c r="H235" s="246">
        <v>94.872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144</v>
      </c>
      <c r="AU235" s="252" t="s">
        <v>86</v>
      </c>
      <c r="AV235" s="14" t="s">
        <v>86</v>
      </c>
      <c r="AW235" s="14" t="s">
        <v>32</v>
      </c>
      <c r="AX235" s="14" t="s">
        <v>84</v>
      </c>
      <c r="AY235" s="252" t="s">
        <v>132</v>
      </c>
    </row>
    <row r="236" s="2" customFormat="1" ht="66.75" customHeight="1">
      <c r="A236" s="40"/>
      <c r="B236" s="41"/>
      <c r="C236" s="218" t="s">
        <v>166</v>
      </c>
      <c r="D236" s="218" t="s">
        <v>134</v>
      </c>
      <c r="E236" s="219" t="s">
        <v>405</v>
      </c>
      <c r="F236" s="220" t="s">
        <v>406</v>
      </c>
      <c r="G236" s="221" t="s">
        <v>289</v>
      </c>
      <c r="H236" s="222">
        <v>40.658999999999999</v>
      </c>
      <c r="I236" s="223"/>
      <c r="J236" s="224">
        <f>ROUND(I236*H236,2)</f>
        <v>0</v>
      </c>
      <c r="K236" s="220" t="s">
        <v>170</v>
      </c>
      <c r="L236" s="46"/>
      <c r="M236" s="225" t="s">
        <v>1</v>
      </c>
      <c r="N236" s="226" t="s">
        <v>41</v>
      </c>
      <c r="O236" s="93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9" t="s">
        <v>148</v>
      </c>
      <c r="AT236" s="229" t="s">
        <v>134</v>
      </c>
      <c r="AU236" s="229" t="s">
        <v>86</v>
      </c>
      <c r="AY236" s="19" t="s">
        <v>132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9" t="s">
        <v>84</v>
      </c>
      <c r="BK236" s="230">
        <f>ROUND(I236*H236,2)</f>
        <v>0</v>
      </c>
      <c r="BL236" s="19" t="s">
        <v>148</v>
      </c>
      <c r="BM236" s="229" t="s">
        <v>407</v>
      </c>
    </row>
    <row r="237" s="2" customFormat="1">
      <c r="A237" s="40"/>
      <c r="B237" s="41"/>
      <c r="C237" s="42"/>
      <c r="D237" s="266" t="s">
        <v>172</v>
      </c>
      <c r="E237" s="42"/>
      <c r="F237" s="267" t="s">
        <v>408</v>
      </c>
      <c r="G237" s="42"/>
      <c r="H237" s="42"/>
      <c r="I237" s="268"/>
      <c r="J237" s="42"/>
      <c r="K237" s="42"/>
      <c r="L237" s="46"/>
      <c r="M237" s="269"/>
      <c r="N237" s="270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172</v>
      </c>
      <c r="AU237" s="19" t="s">
        <v>86</v>
      </c>
    </row>
    <row r="238" s="14" customFormat="1">
      <c r="A238" s="14"/>
      <c r="B238" s="242"/>
      <c r="C238" s="243"/>
      <c r="D238" s="233" t="s">
        <v>144</v>
      </c>
      <c r="E238" s="244" t="s">
        <v>1</v>
      </c>
      <c r="F238" s="245" t="s">
        <v>409</v>
      </c>
      <c r="G238" s="243"/>
      <c r="H238" s="246">
        <v>40.658999999999999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144</v>
      </c>
      <c r="AU238" s="252" t="s">
        <v>86</v>
      </c>
      <c r="AV238" s="14" t="s">
        <v>86</v>
      </c>
      <c r="AW238" s="14" t="s">
        <v>32</v>
      </c>
      <c r="AX238" s="14" t="s">
        <v>84</v>
      </c>
      <c r="AY238" s="252" t="s">
        <v>132</v>
      </c>
    </row>
    <row r="239" s="2" customFormat="1" ht="62.7" customHeight="1">
      <c r="A239" s="40"/>
      <c r="B239" s="41"/>
      <c r="C239" s="218" t="s">
        <v>159</v>
      </c>
      <c r="D239" s="218" t="s">
        <v>134</v>
      </c>
      <c r="E239" s="219" t="s">
        <v>410</v>
      </c>
      <c r="F239" s="220" t="s">
        <v>411</v>
      </c>
      <c r="G239" s="221" t="s">
        <v>289</v>
      </c>
      <c r="H239" s="222">
        <v>312.95299999999997</v>
      </c>
      <c r="I239" s="223"/>
      <c r="J239" s="224">
        <f>ROUND(I239*H239,2)</f>
        <v>0</v>
      </c>
      <c r="K239" s="220" t="s">
        <v>170</v>
      </c>
      <c r="L239" s="46"/>
      <c r="M239" s="225" t="s">
        <v>1</v>
      </c>
      <c r="N239" s="226" t="s">
        <v>41</v>
      </c>
      <c r="O239" s="93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148</v>
      </c>
      <c r="AT239" s="229" t="s">
        <v>134</v>
      </c>
      <c r="AU239" s="229" t="s">
        <v>86</v>
      </c>
      <c r="AY239" s="19" t="s">
        <v>132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84</v>
      </c>
      <c r="BK239" s="230">
        <f>ROUND(I239*H239,2)</f>
        <v>0</v>
      </c>
      <c r="BL239" s="19" t="s">
        <v>148</v>
      </c>
      <c r="BM239" s="229" t="s">
        <v>412</v>
      </c>
    </row>
    <row r="240" s="2" customFormat="1">
      <c r="A240" s="40"/>
      <c r="B240" s="41"/>
      <c r="C240" s="42"/>
      <c r="D240" s="266" t="s">
        <v>172</v>
      </c>
      <c r="E240" s="42"/>
      <c r="F240" s="267" t="s">
        <v>413</v>
      </c>
      <c r="G240" s="42"/>
      <c r="H240" s="42"/>
      <c r="I240" s="268"/>
      <c r="J240" s="42"/>
      <c r="K240" s="42"/>
      <c r="L240" s="46"/>
      <c r="M240" s="269"/>
      <c r="N240" s="270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172</v>
      </c>
      <c r="AU240" s="19" t="s">
        <v>86</v>
      </c>
    </row>
    <row r="241" s="14" customFormat="1">
      <c r="A241" s="14"/>
      <c r="B241" s="242"/>
      <c r="C241" s="243"/>
      <c r="D241" s="233" t="s">
        <v>144</v>
      </c>
      <c r="E241" s="244" t="s">
        <v>1</v>
      </c>
      <c r="F241" s="245" t="s">
        <v>414</v>
      </c>
      <c r="G241" s="243"/>
      <c r="H241" s="246">
        <v>189.743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144</v>
      </c>
      <c r="AU241" s="252" t="s">
        <v>86</v>
      </c>
      <c r="AV241" s="14" t="s">
        <v>86</v>
      </c>
      <c r="AW241" s="14" t="s">
        <v>32</v>
      </c>
      <c r="AX241" s="14" t="s">
        <v>76</v>
      </c>
      <c r="AY241" s="252" t="s">
        <v>132</v>
      </c>
    </row>
    <row r="242" s="14" customFormat="1">
      <c r="A242" s="14"/>
      <c r="B242" s="242"/>
      <c r="C242" s="243"/>
      <c r="D242" s="233" t="s">
        <v>144</v>
      </c>
      <c r="E242" s="244" t="s">
        <v>1</v>
      </c>
      <c r="F242" s="245" t="s">
        <v>415</v>
      </c>
      <c r="G242" s="243"/>
      <c r="H242" s="246">
        <v>123.20999999999999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2" t="s">
        <v>144</v>
      </c>
      <c r="AU242" s="252" t="s">
        <v>86</v>
      </c>
      <c r="AV242" s="14" t="s">
        <v>86</v>
      </c>
      <c r="AW242" s="14" t="s">
        <v>32</v>
      </c>
      <c r="AX242" s="14" t="s">
        <v>76</v>
      </c>
      <c r="AY242" s="252" t="s">
        <v>132</v>
      </c>
    </row>
    <row r="243" s="15" customFormat="1">
      <c r="A243" s="15"/>
      <c r="B243" s="253"/>
      <c r="C243" s="254"/>
      <c r="D243" s="233" t="s">
        <v>144</v>
      </c>
      <c r="E243" s="255" t="s">
        <v>1</v>
      </c>
      <c r="F243" s="256" t="s">
        <v>147</v>
      </c>
      <c r="G243" s="254"/>
      <c r="H243" s="257">
        <v>312.95299999999997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3" t="s">
        <v>144</v>
      </c>
      <c r="AU243" s="263" t="s">
        <v>86</v>
      </c>
      <c r="AV243" s="15" t="s">
        <v>148</v>
      </c>
      <c r="AW243" s="15" t="s">
        <v>32</v>
      </c>
      <c r="AX243" s="15" t="s">
        <v>84</v>
      </c>
      <c r="AY243" s="263" t="s">
        <v>132</v>
      </c>
    </row>
    <row r="244" s="2" customFormat="1" ht="62.7" customHeight="1">
      <c r="A244" s="40"/>
      <c r="B244" s="41"/>
      <c r="C244" s="218" t="s">
        <v>8</v>
      </c>
      <c r="D244" s="218" t="s">
        <v>134</v>
      </c>
      <c r="E244" s="219" t="s">
        <v>416</v>
      </c>
      <c r="F244" s="220" t="s">
        <v>417</v>
      </c>
      <c r="G244" s="221" t="s">
        <v>289</v>
      </c>
      <c r="H244" s="222">
        <v>81.319000000000003</v>
      </c>
      <c r="I244" s="223"/>
      <c r="J244" s="224">
        <f>ROUND(I244*H244,2)</f>
        <v>0</v>
      </c>
      <c r="K244" s="220" t="s">
        <v>170</v>
      </c>
      <c r="L244" s="46"/>
      <c r="M244" s="225" t="s">
        <v>1</v>
      </c>
      <c r="N244" s="226" t="s">
        <v>41</v>
      </c>
      <c r="O244" s="93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9" t="s">
        <v>148</v>
      </c>
      <c r="AT244" s="229" t="s">
        <v>134</v>
      </c>
      <c r="AU244" s="229" t="s">
        <v>86</v>
      </c>
      <c r="AY244" s="19" t="s">
        <v>132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9" t="s">
        <v>84</v>
      </c>
      <c r="BK244" s="230">
        <f>ROUND(I244*H244,2)</f>
        <v>0</v>
      </c>
      <c r="BL244" s="19" t="s">
        <v>148</v>
      </c>
      <c r="BM244" s="229" t="s">
        <v>418</v>
      </c>
    </row>
    <row r="245" s="2" customFormat="1">
      <c r="A245" s="40"/>
      <c r="B245" s="41"/>
      <c r="C245" s="42"/>
      <c r="D245" s="266" t="s">
        <v>172</v>
      </c>
      <c r="E245" s="42"/>
      <c r="F245" s="267" t="s">
        <v>419</v>
      </c>
      <c r="G245" s="42"/>
      <c r="H245" s="42"/>
      <c r="I245" s="268"/>
      <c r="J245" s="42"/>
      <c r="K245" s="42"/>
      <c r="L245" s="46"/>
      <c r="M245" s="269"/>
      <c r="N245" s="270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172</v>
      </c>
      <c r="AU245" s="19" t="s">
        <v>86</v>
      </c>
    </row>
    <row r="246" s="14" customFormat="1">
      <c r="A246" s="14"/>
      <c r="B246" s="242"/>
      <c r="C246" s="243"/>
      <c r="D246" s="233" t="s">
        <v>144</v>
      </c>
      <c r="E246" s="244" t="s">
        <v>1</v>
      </c>
      <c r="F246" s="245" t="s">
        <v>420</v>
      </c>
      <c r="G246" s="243"/>
      <c r="H246" s="246">
        <v>81.319000000000003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2" t="s">
        <v>144</v>
      </c>
      <c r="AU246" s="252" t="s">
        <v>86</v>
      </c>
      <c r="AV246" s="14" t="s">
        <v>86</v>
      </c>
      <c r="AW246" s="14" t="s">
        <v>32</v>
      </c>
      <c r="AX246" s="14" t="s">
        <v>84</v>
      </c>
      <c r="AY246" s="252" t="s">
        <v>132</v>
      </c>
    </row>
    <row r="247" s="2" customFormat="1" ht="44.25" customHeight="1">
      <c r="A247" s="40"/>
      <c r="B247" s="41"/>
      <c r="C247" s="218" t="s">
        <v>421</v>
      </c>
      <c r="D247" s="218" t="s">
        <v>134</v>
      </c>
      <c r="E247" s="219" t="s">
        <v>422</v>
      </c>
      <c r="F247" s="220" t="s">
        <v>423</v>
      </c>
      <c r="G247" s="221" t="s">
        <v>289</v>
      </c>
      <c r="H247" s="222">
        <v>156.477</v>
      </c>
      <c r="I247" s="223"/>
      <c r="J247" s="224">
        <f>ROUND(I247*H247,2)</f>
        <v>0</v>
      </c>
      <c r="K247" s="220" t="s">
        <v>170</v>
      </c>
      <c r="L247" s="46"/>
      <c r="M247" s="225" t="s">
        <v>1</v>
      </c>
      <c r="N247" s="226" t="s">
        <v>41</v>
      </c>
      <c r="O247" s="9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148</v>
      </c>
      <c r="AT247" s="229" t="s">
        <v>134</v>
      </c>
      <c r="AU247" s="229" t="s">
        <v>86</v>
      </c>
      <c r="AY247" s="19" t="s">
        <v>132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84</v>
      </c>
      <c r="BK247" s="230">
        <f>ROUND(I247*H247,2)</f>
        <v>0</v>
      </c>
      <c r="BL247" s="19" t="s">
        <v>148</v>
      </c>
      <c r="BM247" s="229" t="s">
        <v>424</v>
      </c>
    </row>
    <row r="248" s="2" customFormat="1">
      <c r="A248" s="40"/>
      <c r="B248" s="41"/>
      <c r="C248" s="42"/>
      <c r="D248" s="266" t="s">
        <v>172</v>
      </c>
      <c r="E248" s="42"/>
      <c r="F248" s="267" t="s">
        <v>425</v>
      </c>
      <c r="G248" s="42"/>
      <c r="H248" s="42"/>
      <c r="I248" s="268"/>
      <c r="J248" s="42"/>
      <c r="K248" s="42"/>
      <c r="L248" s="46"/>
      <c r="M248" s="269"/>
      <c r="N248" s="270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172</v>
      </c>
      <c r="AU248" s="19" t="s">
        <v>86</v>
      </c>
    </row>
    <row r="249" s="14" customFormat="1">
      <c r="A249" s="14"/>
      <c r="B249" s="242"/>
      <c r="C249" s="243"/>
      <c r="D249" s="233" t="s">
        <v>144</v>
      </c>
      <c r="E249" s="244" t="s">
        <v>1</v>
      </c>
      <c r="F249" s="245" t="s">
        <v>426</v>
      </c>
      <c r="G249" s="243"/>
      <c r="H249" s="246">
        <v>156.477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144</v>
      </c>
      <c r="AU249" s="252" t="s">
        <v>86</v>
      </c>
      <c r="AV249" s="14" t="s">
        <v>86</v>
      </c>
      <c r="AW249" s="14" t="s">
        <v>32</v>
      </c>
      <c r="AX249" s="14" t="s">
        <v>84</v>
      </c>
      <c r="AY249" s="252" t="s">
        <v>132</v>
      </c>
    </row>
    <row r="250" s="2" customFormat="1" ht="44.25" customHeight="1">
      <c r="A250" s="40"/>
      <c r="B250" s="41"/>
      <c r="C250" s="218" t="s">
        <v>427</v>
      </c>
      <c r="D250" s="218" t="s">
        <v>134</v>
      </c>
      <c r="E250" s="219" t="s">
        <v>428</v>
      </c>
      <c r="F250" s="220" t="s">
        <v>429</v>
      </c>
      <c r="G250" s="221" t="s">
        <v>289</v>
      </c>
      <c r="H250" s="222">
        <v>40.658999999999999</v>
      </c>
      <c r="I250" s="223"/>
      <c r="J250" s="224">
        <f>ROUND(I250*H250,2)</f>
        <v>0</v>
      </c>
      <c r="K250" s="220" t="s">
        <v>170</v>
      </c>
      <c r="L250" s="46"/>
      <c r="M250" s="225" t="s">
        <v>1</v>
      </c>
      <c r="N250" s="226" t="s">
        <v>41</v>
      </c>
      <c r="O250" s="93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148</v>
      </c>
      <c r="AT250" s="229" t="s">
        <v>134</v>
      </c>
      <c r="AU250" s="229" t="s">
        <v>86</v>
      </c>
      <c r="AY250" s="19" t="s">
        <v>132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9" t="s">
        <v>84</v>
      </c>
      <c r="BK250" s="230">
        <f>ROUND(I250*H250,2)</f>
        <v>0</v>
      </c>
      <c r="BL250" s="19" t="s">
        <v>148</v>
      </c>
      <c r="BM250" s="229" t="s">
        <v>430</v>
      </c>
    </row>
    <row r="251" s="2" customFormat="1">
      <c r="A251" s="40"/>
      <c r="B251" s="41"/>
      <c r="C251" s="42"/>
      <c r="D251" s="266" t="s">
        <v>172</v>
      </c>
      <c r="E251" s="42"/>
      <c r="F251" s="267" t="s">
        <v>431</v>
      </c>
      <c r="G251" s="42"/>
      <c r="H251" s="42"/>
      <c r="I251" s="268"/>
      <c r="J251" s="42"/>
      <c r="K251" s="42"/>
      <c r="L251" s="46"/>
      <c r="M251" s="269"/>
      <c r="N251" s="270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172</v>
      </c>
      <c r="AU251" s="19" t="s">
        <v>86</v>
      </c>
    </row>
    <row r="252" s="14" customFormat="1">
      <c r="A252" s="14"/>
      <c r="B252" s="242"/>
      <c r="C252" s="243"/>
      <c r="D252" s="233" t="s">
        <v>144</v>
      </c>
      <c r="E252" s="244" t="s">
        <v>1</v>
      </c>
      <c r="F252" s="245" t="s">
        <v>409</v>
      </c>
      <c r="G252" s="243"/>
      <c r="H252" s="246">
        <v>40.658999999999999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144</v>
      </c>
      <c r="AU252" s="252" t="s">
        <v>86</v>
      </c>
      <c r="AV252" s="14" t="s">
        <v>86</v>
      </c>
      <c r="AW252" s="14" t="s">
        <v>32</v>
      </c>
      <c r="AX252" s="14" t="s">
        <v>84</v>
      </c>
      <c r="AY252" s="252" t="s">
        <v>132</v>
      </c>
    </row>
    <row r="253" s="2" customFormat="1" ht="37.8" customHeight="1">
      <c r="A253" s="40"/>
      <c r="B253" s="41"/>
      <c r="C253" s="218" t="s">
        <v>432</v>
      </c>
      <c r="D253" s="218" t="s">
        <v>134</v>
      </c>
      <c r="E253" s="219" t="s">
        <v>433</v>
      </c>
      <c r="F253" s="220" t="s">
        <v>434</v>
      </c>
      <c r="G253" s="221" t="s">
        <v>289</v>
      </c>
      <c r="H253" s="222">
        <v>197.136</v>
      </c>
      <c r="I253" s="223"/>
      <c r="J253" s="224">
        <f>ROUND(I253*H253,2)</f>
        <v>0</v>
      </c>
      <c r="K253" s="220" t="s">
        <v>170</v>
      </c>
      <c r="L253" s="46"/>
      <c r="M253" s="225" t="s">
        <v>1</v>
      </c>
      <c r="N253" s="226" t="s">
        <v>41</v>
      </c>
      <c r="O253" s="93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148</v>
      </c>
      <c r="AT253" s="229" t="s">
        <v>134</v>
      </c>
      <c r="AU253" s="229" t="s">
        <v>86</v>
      </c>
      <c r="AY253" s="19" t="s">
        <v>132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84</v>
      </c>
      <c r="BK253" s="230">
        <f>ROUND(I253*H253,2)</f>
        <v>0</v>
      </c>
      <c r="BL253" s="19" t="s">
        <v>148</v>
      </c>
      <c r="BM253" s="229" t="s">
        <v>435</v>
      </c>
    </row>
    <row r="254" s="2" customFormat="1">
      <c r="A254" s="40"/>
      <c r="B254" s="41"/>
      <c r="C254" s="42"/>
      <c r="D254" s="266" t="s">
        <v>172</v>
      </c>
      <c r="E254" s="42"/>
      <c r="F254" s="267" t="s">
        <v>436</v>
      </c>
      <c r="G254" s="42"/>
      <c r="H254" s="42"/>
      <c r="I254" s="268"/>
      <c r="J254" s="42"/>
      <c r="K254" s="42"/>
      <c r="L254" s="46"/>
      <c r="M254" s="269"/>
      <c r="N254" s="270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172</v>
      </c>
      <c r="AU254" s="19" t="s">
        <v>86</v>
      </c>
    </row>
    <row r="255" s="14" customFormat="1">
      <c r="A255" s="14"/>
      <c r="B255" s="242"/>
      <c r="C255" s="243"/>
      <c r="D255" s="233" t="s">
        <v>144</v>
      </c>
      <c r="E255" s="244" t="s">
        <v>1</v>
      </c>
      <c r="F255" s="245" t="s">
        <v>437</v>
      </c>
      <c r="G255" s="243"/>
      <c r="H255" s="246">
        <v>197.136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144</v>
      </c>
      <c r="AU255" s="252" t="s">
        <v>86</v>
      </c>
      <c r="AV255" s="14" t="s">
        <v>86</v>
      </c>
      <c r="AW255" s="14" t="s">
        <v>32</v>
      </c>
      <c r="AX255" s="14" t="s">
        <v>84</v>
      </c>
      <c r="AY255" s="252" t="s">
        <v>132</v>
      </c>
    </row>
    <row r="256" s="2" customFormat="1" ht="44.25" customHeight="1">
      <c r="A256" s="40"/>
      <c r="B256" s="41"/>
      <c r="C256" s="218" t="s">
        <v>438</v>
      </c>
      <c r="D256" s="218" t="s">
        <v>134</v>
      </c>
      <c r="E256" s="219" t="s">
        <v>439</v>
      </c>
      <c r="F256" s="220" t="s">
        <v>440</v>
      </c>
      <c r="G256" s="221" t="s">
        <v>289</v>
      </c>
      <c r="H256" s="222">
        <v>197.136</v>
      </c>
      <c r="I256" s="223"/>
      <c r="J256" s="224">
        <f>ROUND(I256*H256,2)</f>
        <v>0</v>
      </c>
      <c r="K256" s="220" t="s">
        <v>170</v>
      </c>
      <c r="L256" s="46"/>
      <c r="M256" s="225" t="s">
        <v>1</v>
      </c>
      <c r="N256" s="226" t="s">
        <v>41</v>
      </c>
      <c r="O256" s="93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148</v>
      </c>
      <c r="AT256" s="229" t="s">
        <v>134</v>
      </c>
      <c r="AU256" s="229" t="s">
        <v>86</v>
      </c>
      <c r="AY256" s="19" t="s">
        <v>132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9" t="s">
        <v>84</v>
      </c>
      <c r="BK256" s="230">
        <f>ROUND(I256*H256,2)</f>
        <v>0</v>
      </c>
      <c r="BL256" s="19" t="s">
        <v>148</v>
      </c>
      <c r="BM256" s="229" t="s">
        <v>441</v>
      </c>
    </row>
    <row r="257" s="2" customFormat="1">
      <c r="A257" s="40"/>
      <c r="B257" s="41"/>
      <c r="C257" s="42"/>
      <c r="D257" s="266" t="s">
        <v>172</v>
      </c>
      <c r="E257" s="42"/>
      <c r="F257" s="267" t="s">
        <v>442</v>
      </c>
      <c r="G257" s="42"/>
      <c r="H257" s="42"/>
      <c r="I257" s="268"/>
      <c r="J257" s="42"/>
      <c r="K257" s="42"/>
      <c r="L257" s="46"/>
      <c r="M257" s="269"/>
      <c r="N257" s="270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172</v>
      </c>
      <c r="AU257" s="19" t="s">
        <v>86</v>
      </c>
    </row>
    <row r="258" s="14" customFormat="1">
      <c r="A258" s="14"/>
      <c r="B258" s="242"/>
      <c r="C258" s="243"/>
      <c r="D258" s="233" t="s">
        <v>144</v>
      </c>
      <c r="E258" s="244" t="s">
        <v>1</v>
      </c>
      <c r="F258" s="245" t="s">
        <v>437</v>
      </c>
      <c r="G258" s="243"/>
      <c r="H258" s="246">
        <v>197.136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144</v>
      </c>
      <c r="AU258" s="252" t="s">
        <v>86</v>
      </c>
      <c r="AV258" s="14" t="s">
        <v>86</v>
      </c>
      <c r="AW258" s="14" t="s">
        <v>32</v>
      </c>
      <c r="AX258" s="14" t="s">
        <v>84</v>
      </c>
      <c r="AY258" s="252" t="s">
        <v>132</v>
      </c>
    </row>
    <row r="259" s="2" customFormat="1" ht="37.8" customHeight="1">
      <c r="A259" s="40"/>
      <c r="B259" s="41"/>
      <c r="C259" s="218" t="s">
        <v>443</v>
      </c>
      <c r="D259" s="218" t="s">
        <v>134</v>
      </c>
      <c r="E259" s="219" t="s">
        <v>444</v>
      </c>
      <c r="F259" s="220" t="s">
        <v>445</v>
      </c>
      <c r="G259" s="221" t="s">
        <v>142</v>
      </c>
      <c r="H259" s="222">
        <v>41.07</v>
      </c>
      <c r="I259" s="223"/>
      <c r="J259" s="224">
        <f>ROUND(I259*H259,2)</f>
        <v>0</v>
      </c>
      <c r="K259" s="220" t="s">
        <v>170</v>
      </c>
      <c r="L259" s="46"/>
      <c r="M259" s="225" t="s">
        <v>1</v>
      </c>
      <c r="N259" s="226" t="s">
        <v>41</v>
      </c>
      <c r="O259" s="9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9" t="s">
        <v>148</v>
      </c>
      <c r="AT259" s="229" t="s">
        <v>134</v>
      </c>
      <c r="AU259" s="229" t="s">
        <v>86</v>
      </c>
      <c r="AY259" s="19" t="s">
        <v>132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9" t="s">
        <v>84</v>
      </c>
      <c r="BK259" s="230">
        <f>ROUND(I259*H259,2)</f>
        <v>0</v>
      </c>
      <c r="BL259" s="19" t="s">
        <v>148</v>
      </c>
      <c r="BM259" s="229" t="s">
        <v>446</v>
      </c>
    </row>
    <row r="260" s="2" customFormat="1">
      <c r="A260" s="40"/>
      <c r="B260" s="41"/>
      <c r="C260" s="42"/>
      <c r="D260" s="266" t="s">
        <v>172</v>
      </c>
      <c r="E260" s="42"/>
      <c r="F260" s="267" t="s">
        <v>447</v>
      </c>
      <c r="G260" s="42"/>
      <c r="H260" s="42"/>
      <c r="I260" s="268"/>
      <c r="J260" s="42"/>
      <c r="K260" s="42"/>
      <c r="L260" s="46"/>
      <c r="M260" s="269"/>
      <c r="N260" s="270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172</v>
      </c>
      <c r="AU260" s="19" t="s">
        <v>86</v>
      </c>
    </row>
    <row r="261" s="14" customFormat="1">
      <c r="A261" s="14"/>
      <c r="B261" s="242"/>
      <c r="C261" s="243"/>
      <c r="D261" s="233" t="s">
        <v>144</v>
      </c>
      <c r="E261" s="244" t="s">
        <v>1</v>
      </c>
      <c r="F261" s="245" t="s">
        <v>286</v>
      </c>
      <c r="G261" s="243"/>
      <c r="H261" s="246">
        <v>41.07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144</v>
      </c>
      <c r="AU261" s="252" t="s">
        <v>86</v>
      </c>
      <c r="AV261" s="14" t="s">
        <v>86</v>
      </c>
      <c r="AW261" s="14" t="s">
        <v>32</v>
      </c>
      <c r="AX261" s="14" t="s">
        <v>84</v>
      </c>
      <c r="AY261" s="252" t="s">
        <v>132</v>
      </c>
    </row>
    <row r="262" s="12" customFormat="1" ht="22.8" customHeight="1">
      <c r="A262" s="12"/>
      <c r="B262" s="204"/>
      <c r="C262" s="205"/>
      <c r="D262" s="206" t="s">
        <v>75</v>
      </c>
      <c r="E262" s="264" t="s">
        <v>86</v>
      </c>
      <c r="F262" s="264" t="s">
        <v>448</v>
      </c>
      <c r="G262" s="205"/>
      <c r="H262" s="205"/>
      <c r="I262" s="208"/>
      <c r="J262" s="265">
        <f>BK262</f>
        <v>0</v>
      </c>
      <c r="K262" s="205"/>
      <c r="L262" s="210"/>
      <c r="M262" s="211"/>
      <c r="N262" s="212"/>
      <c r="O262" s="212"/>
      <c r="P262" s="213">
        <f>SUM(P263:P304)</f>
        <v>0</v>
      </c>
      <c r="Q262" s="212"/>
      <c r="R262" s="213">
        <f>SUM(R263:R304)</f>
        <v>105.84661335</v>
      </c>
      <c r="S262" s="212"/>
      <c r="T262" s="214">
        <f>SUM(T263:T304)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5" t="s">
        <v>84</v>
      </c>
      <c r="AT262" s="216" t="s">
        <v>75</v>
      </c>
      <c r="AU262" s="216" t="s">
        <v>84</v>
      </c>
      <c r="AY262" s="215" t="s">
        <v>132</v>
      </c>
      <c r="BK262" s="217">
        <f>SUM(BK263:BK304)</f>
        <v>0</v>
      </c>
    </row>
    <row r="263" s="2" customFormat="1" ht="24.15" customHeight="1">
      <c r="A263" s="40"/>
      <c r="B263" s="41"/>
      <c r="C263" s="218" t="s">
        <v>449</v>
      </c>
      <c r="D263" s="218" t="s">
        <v>134</v>
      </c>
      <c r="E263" s="219" t="s">
        <v>450</v>
      </c>
      <c r="F263" s="220" t="s">
        <v>451</v>
      </c>
      <c r="G263" s="221" t="s">
        <v>142</v>
      </c>
      <c r="H263" s="222">
        <v>453</v>
      </c>
      <c r="I263" s="223"/>
      <c r="J263" s="224">
        <f>ROUND(I263*H263,2)</f>
        <v>0</v>
      </c>
      <c r="K263" s="220" t="s">
        <v>170</v>
      </c>
      <c r="L263" s="46"/>
      <c r="M263" s="225" t="s">
        <v>1</v>
      </c>
      <c r="N263" s="226" t="s">
        <v>41</v>
      </c>
      <c r="O263" s="93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9" t="s">
        <v>148</v>
      </c>
      <c r="AT263" s="229" t="s">
        <v>134</v>
      </c>
      <c r="AU263" s="229" t="s">
        <v>86</v>
      </c>
      <c r="AY263" s="19" t="s">
        <v>132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9" t="s">
        <v>84</v>
      </c>
      <c r="BK263" s="230">
        <f>ROUND(I263*H263,2)</f>
        <v>0</v>
      </c>
      <c r="BL263" s="19" t="s">
        <v>148</v>
      </c>
      <c r="BM263" s="229" t="s">
        <v>452</v>
      </c>
    </row>
    <row r="264" s="2" customFormat="1">
      <c r="A264" s="40"/>
      <c r="B264" s="41"/>
      <c r="C264" s="42"/>
      <c r="D264" s="266" t="s">
        <v>172</v>
      </c>
      <c r="E264" s="42"/>
      <c r="F264" s="267" t="s">
        <v>453</v>
      </c>
      <c r="G264" s="42"/>
      <c r="H264" s="42"/>
      <c r="I264" s="268"/>
      <c r="J264" s="42"/>
      <c r="K264" s="42"/>
      <c r="L264" s="46"/>
      <c r="M264" s="269"/>
      <c r="N264" s="270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172</v>
      </c>
      <c r="AU264" s="19" t="s">
        <v>86</v>
      </c>
    </row>
    <row r="265" s="14" customFormat="1">
      <c r="A265" s="14"/>
      <c r="B265" s="242"/>
      <c r="C265" s="243"/>
      <c r="D265" s="233" t="s">
        <v>144</v>
      </c>
      <c r="E265" s="244" t="s">
        <v>1</v>
      </c>
      <c r="F265" s="245" t="s">
        <v>454</v>
      </c>
      <c r="G265" s="243"/>
      <c r="H265" s="246">
        <v>164.59999999999999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144</v>
      </c>
      <c r="AU265" s="252" t="s">
        <v>86</v>
      </c>
      <c r="AV265" s="14" t="s">
        <v>86</v>
      </c>
      <c r="AW265" s="14" t="s">
        <v>32</v>
      </c>
      <c r="AX265" s="14" t="s">
        <v>76</v>
      </c>
      <c r="AY265" s="252" t="s">
        <v>132</v>
      </c>
    </row>
    <row r="266" s="14" customFormat="1">
      <c r="A266" s="14"/>
      <c r="B266" s="242"/>
      <c r="C266" s="243"/>
      <c r="D266" s="233" t="s">
        <v>144</v>
      </c>
      <c r="E266" s="244" t="s">
        <v>1</v>
      </c>
      <c r="F266" s="245" t="s">
        <v>455</v>
      </c>
      <c r="G266" s="243"/>
      <c r="H266" s="246">
        <v>164.59999999999999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2" t="s">
        <v>144</v>
      </c>
      <c r="AU266" s="252" t="s">
        <v>86</v>
      </c>
      <c r="AV266" s="14" t="s">
        <v>86</v>
      </c>
      <c r="AW266" s="14" t="s">
        <v>32</v>
      </c>
      <c r="AX266" s="14" t="s">
        <v>76</v>
      </c>
      <c r="AY266" s="252" t="s">
        <v>132</v>
      </c>
    </row>
    <row r="267" s="14" customFormat="1">
      <c r="A267" s="14"/>
      <c r="B267" s="242"/>
      <c r="C267" s="243"/>
      <c r="D267" s="233" t="s">
        <v>144</v>
      </c>
      <c r="E267" s="244" t="s">
        <v>1</v>
      </c>
      <c r="F267" s="245" t="s">
        <v>456</v>
      </c>
      <c r="G267" s="243"/>
      <c r="H267" s="246">
        <v>123.8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144</v>
      </c>
      <c r="AU267" s="252" t="s">
        <v>86</v>
      </c>
      <c r="AV267" s="14" t="s">
        <v>86</v>
      </c>
      <c r="AW267" s="14" t="s">
        <v>32</v>
      </c>
      <c r="AX267" s="14" t="s">
        <v>76</v>
      </c>
      <c r="AY267" s="252" t="s">
        <v>132</v>
      </c>
    </row>
    <row r="268" s="15" customFormat="1">
      <c r="A268" s="15"/>
      <c r="B268" s="253"/>
      <c r="C268" s="254"/>
      <c r="D268" s="233" t="s">
        <v>144</v>
      </c>
      <c r="E268" s="255" t="s">
        <v>1</v>
      </c>
      <c r="F268" s="256" t="s">
        <v>147</v>
      </c>
      <c r="G268" s="254"/>
      <c r="H268" s="257">
        <v>453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3" t="s">
        <v>144</v>
      </c>
      <c r="AU268" s="263" t="s">
        <v>86</v>
      </c>
      <c r="AV268" s="15" t="s">
        <v>148</v>
      </c>
      <c r="AW268" s="15" t="s">
        <v>32</v>
      </c>
      <c r="AX268" s="15" t="s">
        <v>84</v>
      </c>
      <c r="AY268" s="263" t="s">
        <v>132</v>
      </c>
    </row>
    <row r="269" s="2" customFormat="1" ht="24.15" customHeight="1">
      <c r="A269" s="40"/>
      <c r="B269" s="41"/>
      <c r="C269" s="293" t="s">
        <v>457</v>
      </c>
      <c r="D269" s="293" t="s">
        <v>338</v>
      </c>
      <c r="E269" s="294" t="s">
        <v>458</v>
      </c>
      <c r="F269" s="295" t="s">
        <v>459</v>
      </c>
      <c r="G269" s="296" t="s">
        <v>289</v>
      </c>
      <c r="H269" s="297">
        <v>31.710000000000001</v>
      </c>
      <c r="I269" s="298"/>
      <c r="J269" s="299">
        <f>ROUND(I269*H269,2)</f>
        <v>0</v>
      </c>
      <c r="K269" s="295" t="s">
        <v>170</v>
      </c>
      <c r="L269" s="300"/>
      <c r="M269" s="301" t="s">
        <v>1</v>
      </c>
      <c r="N269" s="302" t="s">
        <v>41</v>
      </c>
      <c r="O269" s="93"/>
      <c r="P269" s="227">
        <f>O269*H269</f>
        <v>0</v>
      </c>
      <c r="Q269" s="227">
        <v>2.4289999999999998</v>
      </c>
      <c r="R269" s="227">
        <f>Q269*H269</f>
        <v>77.023589999999999</v>
      </c>
      <c r="S269" s="227">
        <v>0</v>
      </c>
      <c r="T269" s="22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9" t="s">
        <v>164</v>
      </c>
      <c r="AT269" s="229" t="s">
        <v>338</v>
      </c>
      <c r="AU269" s="229" t="s">
        <v>86</v>
      </c>
      <c r="AY269" s="19" t="s">
        <v>132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9" t="s">
        <v>84</v>
      </c>
      <c r="BK269" s="230">
        <f>ROUND(I269*H269,2)</f>
        <v>0</v>
      </c>
      <c r="BL269" s="19" t="s">
        <v>148</v>
      </c>
      <c r="BM269" s="229" t="s">
        <v>460</v>
      </c>
    </row>
    <row r="270" s="14" customFormat="1">
      <c r="A270" s="14"/>
      <c r="B270" s="242"/>
      <c r="C270" s="243"/>
      <c r="D270" s="233" t="s">
        <v>144</v>
      </c>
      <c r="E270" s="244" t="s">
        <v>1</v>
      </c>
      <c r="F270" s="245" t="s">
        <v>461</v>
      </c>
      <c r="G270" s="243"/>
      <c r="H270" s="246">
        <v>11.522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144</v>
      </c>
      <c r="AU270" s="252" t="s">
        <v>86</v>
      </c>
      <c r="AV270" s="14" t="s">
        <v>86</v>
      </c>
      <c r="AW270" s="14" t="s">
        <v>32</v>
      </c>
      <c r="AX270" s="14" t="s">
        <v>76</v>
      </c>
      <c r="AY270" s="252" t="s">
        <v>132</v>
      </c>
    </row>
    <row r="271" s="14" customFormat="1">
      <c r="A271" s="14"/>
      <c r="B271" s="242"/>
      <c r="C271" s="243"/>
      <c r="D271" s="233" t="s">
        <v>144</v>
      </c>
      <c r="E271" s="244" t="s">
        <v>1</v>
      </c>
      <c r="F271" s="245" t="s">
        <v>462</v>
      </c>
      <c r="G271" s="243"/>
      <c r="H271" s="246">
        <v>11.522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2" t="s">
        <v>144</v>
      </c>
      <c r="AU271" s="252" t="s">
        <v>86</v>
      </c>
      <c r="AV271" s="14" t="s">
        <v>86</v>
      </c>
      <c r="AW271" s="14" t="s">
        <v>32</v>
      </c>
      <c r="AX271" s="14" t="s">
        <v>76</v>
      </c>
      <c r="AY271" s="252" t="s">
        <v>132</v>
      </c>
    </row>
    <row r="272" s="14" customFormat="1">
      <c r="A272" s="14"/>
      <c r="B272" s="242"/>
      <c r="C272" s="243"/>
      <c r="D272" s="233" t="s">
        <v>144</v>
      </c>
      <c r="E272" s="244" t="s">
        <v>1</v>
      </c>
      <c r="F272" s="245" t="s">
        <v>463</v>
      </c>
      <c r="G272" s="243"/>
      <c r="H272" s="246">
        <v>8.6660000000000004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2" t="s">
        <v>144</v>
      </c>
      <c r="AU272" s="252" t="s">
        <v>86</v>
      </c>
      <c r="AV272" s="14" t="s">
        <v>86</v>
      </c>
      <c r="AW272" s="14" t="s">
        <v>32</v>
      </c>
      <c r="AX272" s="14" t="s">
        <v>76</v>
      </c>
      <c r="AY272" s="252" t="s">
        <v>132</v>
      </c>
    </row>
    <row r="273" s="15" customFormat="1">
      <c r="A273" s="15"/>
      <c r="B273" s="253"/>
      <c r="C273" s="254"/>
      <c r="D273" s="233" t="s">
        <v>144</v>
      </c>
      <c r="E273" s="255" t="s">
        <v>243</v>
      </c>
      <c r="F273" s="256" t="s">
        <v>147</v>
      </c>
      <c r="G273" s="254"/>
      <c r="H273" s="257">
        <v>31.710000000000001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3" t="s">
        <v>144</v>
      </c>
      <c r="AU273" s="263" t="s">
        <v>86</v>
      </c>
      <c r="AV273" s="15" t="s">
        <v>148</v>
      </c>
      <c r="AW273" s="15" t="s">
        <v>32</v>
      </c>
      <c r="AX273" s="15" t="s">
        <v>84</v>
      </c>
      <c r="AY273" s="263" t="s">
        <v>132</v>
      </c>
    </row>
    <row r="274" s="2" customFormat="1" ht="37.8" customHeight="1">
      <c r="A274" s="40"/>
      <c r="B274" s="41"/>
      <c r="C274" s="218" t="s">
        <v>464</v>
      </c>
      <c r="D274" s="218" t="s">
        <v>134</v>
      </c>
      <c r="E274" s="219" t="s">
        <v>465</v>
      </c>
      <c r="F274" s="220" t="s">
        <v>466</v>
      </c>
      <c r="G274" s="221" t="s">
        <v>142</v>
      </c>
      <c r="H274" s="222">
        <v>498.30000000000001</v>
      </c>
      <c r="I274" s="223"/>
      <c r="J274" s="224">
        <f>ROUND(I274*H274,2)</f>
        <v>0</v>
      </c>
      <c r="K274" s="220" t="s">
        <v>170</v>
      </c>
      <c r="L274" s="46"/>
      <c r="M274" s="225" t="s">
        <v>1</v>
      </c>
      <c r="N274" s="226" t="s">
        <v>41</v>
      </c>
      <c r="O274" s="93"/>
      <c r="P274" s="227">
        <f>O274*H274</f>
        <v>0</v>
      </c>
      <c r="Q274" s="227">
        <v>0.01899</v>
      </c>
      <c r="R274" s="227">
        <f>Q274*H274</f>
        <v>9.4627169999999996</v>
      </c>
      <c r="S274" s="227">
        <v>0</v>
      </c>
      <c r="T274" s="22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9" t="s">
        <v>148</v>
      </c>
      <c r="AT274" s="229" t="s">
        <v>134</v>
      </c>
      <c r="AU274" s="229" t="s">
        <v>86</v>
      </c>
      <c r="AY274" s="19" t="s">
        <v>132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9" t="s">
        <v>84</v>
      </c>
      <c r="BK274" s="230">
        <f>ROUND(I274*H274,2)</f>
        <v>0</v>
      </c>
      <c r="BL274" s="19" t="s">
        <v>148</v>
      </c>
      <c r="BM274" s="229" t="s">
        <v>467</v>
      </c>
    </row>
    <row r="275" s="2" customFormat="1">
      <c r="A275" s="40"/>
      <c r="B275" s="41"/>
      <c r="C275" s="42"/>
      <c r="D275" s="266" t="s">
        <v>172</v>
      </c>
      <c r="E275" s="42"/>
      <c r="F275" s="267" t="s">
        <v>468</v>
      </c>
      <c r="G275" s="42"/>
      <c r="H275" s="42"/>
      <c r="I275" s="268"/>
      <c r="J275" s="42"/>
      <c r="K275" s="42"/>
      <c r="L275" s="46"/>
      <c r="M275" s="269"/>
      <c r="N275" s="270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172</v>
      </c>
      <c r="AU275" s="19" t="s">
        <v>86</v>
      </c>
    </row>
    <row r="276" s="14" customFormat="1">
      <c r="A276" s="14"/>
      <c r="B276" s="242"/>
      <c r="C276" s="243"/>
      <c r="D276" s="233" t="s">
        <v>144</v>
      </c>
      <c r="E276" s="244" t="s">
        <v>1</v>
      </c>
      <c r="F276" s="245" t="s">
        <v>454</v>
      </c>
      <c r="G276" s="243"/>
      <c r="H276" s="246">
        <v>164.59999999999999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2" t="s">
        <v>144</v>
      </c>
      <c r="AU276" s="252" t="s">
        <v>86</v>
      </c>
      <c r="AV276" s="14" t="s">
        <v>86</v>
      </c>
      <c r="AW276" s="14" t="s">
        <v>32</v>
      </c>
      <c r="AX276" s="14" t="s">
        <v>76</v>
      </c>
      <c r="AY276" s="252" t="s">
        <v>132</v>
      </c>
    </row>
    <row r="277" s="14" customFormat="1">
      <c r="A277" s="14"/>
      <c r="B277" s="242"/>
      <c r="C277" s="243"/>
      <c r="D277" s="233" t="s">
        <v>144</v>
      </c>
      <c r="E277" s="244" t="s">
        <v>1</v>
      </c>
      <c r="F277" s="245" t="s">
        <v>455</v>
      </c>
      <c r="G277" s="243"/>
      <c r="H277" s="246">
        <v>164.59999999999999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2" t="s">
        <v>144</v>
      </c>
      <c r="AU277" s="252" t="s">
        <v>86</v>
      </c>
      <c r="AV277" s="14" t="s">
        <v>86</v>
      </c>
      <c r="AW277" s="14" t="s">
        <v>32</v>
      </c>
      <c r="AX277" s="14" t="s">
        <v>76</v>
      </c>
      <c r="AY277" s="252" t="s">
        <v>132</v>
      </c>
    </row>
    <row r="278" s="14" customFormat="1">
      <c r="A278" s="14"/>
      <c r="B278" s="242"/>
      <c r="C278" s="243"/>
      <c r="D278" s="233" t="s">
        <v>144</v>
      </c>
      <c r="E278" s="244" t="s">
        <v>1</v>
      </c>
      <c r="F278" s="245" t="s">
        <v>456</v>
      </c>
      <c r="G278" s="243"/>
      <c r="H278" s="246">
        <v>123.8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144</v>
      </c>
      <c r="AU278" s="252" t="s">
        <v>86</v>
      </c>
      <c r="AV278" s="14" t="s">
        <v>86</v>
      </c>
      <c r="AW278" s="14" t="s">
        <v>32</v>
      </c>
      <c r="AX278" s="14" t="s">
        <v>76</v>
      </c>
      <c r="AY278" s="252" t="s">
        <v>132</v>
      </c>
    </row>
    <row r="279" s="17" customFormat="1">
      <c r="A279" s="17"/>
      <c r="B279" s="304"/>
      <c r="C279" s="305"/>
      <c r="D279" s="233" t="s">
        <v>144</v>
      </c>
      <c r="E279" s="306" t="s">
        <v>1</v>
      </c>
      <c r="F279" s="307" t="s">
        <v>469</v>
      </c>
      <c r="G279" s="305"/>
      <c r="H279" s="308">
        <v>453</v>
      </c>
      <c r="I279" s="309"/>
      <c r="J279" s="305"/>
      <c r="K279" s="305"/>
      <c r="L279" s="310"/>
      <c r="M279" s="311"/>
      <c r="N279" s="312"/>
      <c r="O279" s="312"/>
      <c r="P279" s="312"/>
      <c r="Q279" s="312"/>
      <c r="R279" s="312"/>
      <c r="S279" s="312"/>
      <c r="T279" s="313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T279" s="314" t="s">
        <v>144</v>
      </c>
      <c r="AU279" s="314" t="s">
        <v>86</v>
      </c>
      <c r="AV279" s="17" t="s">
        <v>152</v>
      </c>
      <c r="AW279" s="17" t="s">
        <v>32</v>
      </c>
      <c r="AX279" s="17" t="s">
        <v>76</v>
      </c>
      <c r="AY279" s="314" t="s">
        <v>132</v>
      </c>
    </row>
    <row r="280" s="14" customFormat="1">
      <c r="A280" s="14"/>
      <c r="B280" s="242"/>
      <c r="C280" s="243"/>
      <c r="D280" s="233" t="s">
        <v>144</v>
      </c>
      <c r="E280" s="244" t="s">
        <v>1</v>
      </c>
      <c r="F280" s="245" t="s">
        <v>470</v>
      </c>
      <c r="G280" s="243"/>
      <c r="H280" s="246">
        <v>498.30000000000001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2" t="s">
        <v>144</v>
      </c>
      <c r="AU280" s="252" t="s">
        <v>86</v>
      </c>
      <c r="AV280" s="14" t="s">
        <v>86</v>
      </c>
      <c r="AW280" s="14" t="s">
        <v>32</v>
      </c>
      <c r="AX280" s="14" t="s">
        <v>84</v>
      </c>
      <c r="AY280" s="252" t="s">
        <v>132</v>
      </c>
    </row>
    <row r="281" s="2" customFormat="1" ht="24.15" customHeight="1">
      <c r="A281" s="40"/>
      <c r="B281" s="41"/>
      <c r="C281" s="218" t="s">
        <v>471</v>
      </c>
      <c r="D281" s="218" t="s">
        <v>134</v>
      </c>
      <c r="E281" s="219" t="s">
        <v>472</v>
      </c>
      <c r="F281" s="220" t="s">
        <v>473</v>
      </c>
      <c r="G281" s="221" t="s">
        <v>289</v>
      </c>
      <c r="H281" s="222">
        <v>3.105</v>
      </c>
      <c r="I281" s="223"/>
      <c r="J281" s="224">
        <f>ROUND(I281*H281,2)</f>
        <v>0</v>
      </c>
      <c r="K281" s="220" t="s">
        <v>170</v>
      </c>
      <c r="L281" s="46"/>
      <c r="M281" s="225" t="s">
        <v>1</v>
      </c>
      <c r="N281" s="226" t="s">
        <v>41</v>
      </c>
      <c r="O281" s="93"/>
      <c r="P281" s="227">
        <f>O281*H281</f>
        <v>0</v>
      </c>
      <c r="Q281" s="227">
        <v>2.5018699999999998</v>
      </c>
      <c r="R281" s="227">
        <f>Q281*H281</f>
        <v>7.7683063499999996</v>
      </c>
      <c r="S281" s="227">
        <v>0</v>
      </c>
      <c r="T281" s="22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9" t="s">
        <v>148</v>
      </c>
      <c r="AT281" s="229" t="s">
        <v>134</v>
      </c>
      <c r="AU281" s="229" t="s">
        <v>86</v>
      </c>
      <c r="AY281" s="19" t="s">
        <v>132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9" t="s">
        <v>84</v>
      </c>
      <c r="BK281" s="230">
        <f>ROUND(I281*H281,2)</f>
        <v>0</v>
      </c>
      <c r="BL281" s="19" t="s">
        <v>148</v>
      </c>
      <c r="BM281" s="229" t="s">
        <v>474</v>
      </c>
    </row>
    <row r="282" s="2" customFormat="1">
      <c r="A282" s="40"/>
      <c r="B282" s="41"/>
      <c r="C282" s="42"/>
      <c r="D282" s="266" t="s">
        <v>172</v>
      </c>
      <c r="E282" s="42"/>
      <c r="F282" s="267" t="s">
        <v>475</v>
      </c>
      <c r="G282" s="42"/>
      <c r="H282" s="42"/>
      <c r="I282" s="268"/>
      <c r="J282" s="42"/>
      <c r="K282" s="42"/>
      <c r="L282" s="46"/>
      <c r="M282" s="269"/>
      <c r="N282" s="270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172</v>
      </c>
      <c r="AU282" s="19" t="s">
        <v>86</v>
      </c>
    </row>
    <row r="283" s="13" customFormat="1">
      <c r="A283" s="13"/>
      <c r="B283" s="231"/>
      <c r="C283" s="232"/>
      <c r="D283" s="233" t="s">
        <v>144</v>
      </c>
      <c r="E283" s="234" t="s">
        <v>1</v>
      </c>
      <c r="F283" s="235" t="s">
        <v>476</v>
      </c>
      <c r="G283" s="232"/>
      <c r="H283" s="234" t="s">
        <v>1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144</v>
      </c>
      <c r="AU283" s="241" t="s">
        <v>86</v>
      </c>
      <c r="AV283" s="13" t="s">
        <v>84</v>
      </c>
      <c r="AW283" s="13" t="s">
        <v>32</v>
      </c>
      <c r="AX283" s="13" t="s">
        <v>76</v>
      </c>
      <c r="AY283" s="241" t="s">
        <v>132</v>
      </c>
    </row>
    <row r="284" s="14" customFormat="1">
      <c r="A284" s="14"/>
      <c r="B284" s="242"/>
      <c r="C284" s="243"/>
      <c r="D284" s="233" t="s">
        <v>144</v>
      </c>
      <c r="E284" s="244" t="s">
        <v>1</v>
      </c>
      <c r="F284" s="245" t="s">
        <v>477</v>
      </c>
      <c r="G284" s="243"/>
      <c r="H284" s="246">
        <v>1.0349999999999999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2" t="s">
        <v>144</v>
      </c>
      <c r="AU284" s="252" t="s">
        <v>86</v>
      </c>
      <c r="AV284" s="14" t="s">
        <v>86</v>
      </c>
      <c r="AW284" s="14" t="s">
        <v>32</v>
      </c>
      <c r="AX284" s="14" t="s">
        <v>76</v>
      </c>
      <c r="AY284" s="252" t="s">
        <v>132</v>
      </c>
    </row>
    <row r="285" s="14" customFormat="1">
      <c r="A285" s="14"/>
      <c r="B285" s="242"/>
      <c r="C285" s="243"/>
      <c r="D285" s="233" t="s">
        <v>144</v>
      </c>
      <c r="E285" s="244" t="s">
        <v>1</v>
      </c>
      <c r="F285" s="245" t="s">
        <v>478</v>
      </c>
      <c r="G285" s="243"/>
      <c r="H285" s="246">
        <v>1.0349999999999999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2" t="s">
        <v>144</v>
      </c>
      <c r="AU285" s="252" t="s">
        <v>86</v>
      </c>
      <c r="AV285" s="14" t="s">
        <v>86</v>
      </c>
      <c r="AW285" s="14" t="s">
        <v>32</v>
      </c>
      <c r="AX285" s="14" t="s">
        <v>76</v>
      </c>
      <c r="AY285" s="252" t="s">
        <v>132</v>
      </c>
    </row>
    <row r="286" s="14" customFormat="1">
      <c r="A286" s="14"/>
      <c r="B286" s="242"/>
      <c r="C286" s="243"/>
      <c r="D286" s="233" t="s">
        <v>144</v>
      </c>
      <c r="E286" s="244" t="s">
        <v>1</v>
      </c>
      <c r="F286" s="245" t="s">
        <v>479</v>
      </c>
      <c r="G286" s="243"/>
      <c r="H286" s="246">
        <v>1.0349999999999999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2" t="s">
        <v>144</v>
      </c>
      <c r="AU286" s="252" t="s">
        <v>86</v>
      </c>
      <c r="AV286" s="14" t="s">
        <v>86</v>
      </c>
      <c r="AW286" s="14" t="s">
        <v>32</v>
      </c>
      <c r="AX286" s="14" t="s">
        <v>76</v>
      </c>
      <c r="AY286" s="252" t="s">
        <v>132</v>
      </c>
    </row>
    <row r="287" s="15" customFormat="1">
      <c r="A287" s="15"/>
      <c r="B287" s="253"/>
      <c r="C287" s="254"/>
      <c r="D287" s="233" t="s">
        <v>144</v>
      </c>
      <c r="E287" s="255" t="s">
        <v>1</v>
      </c>
      <c r="F287" s="256" t="s">
        <v>147</v>
      </c>
      <c r="G287" s="254"/>
      <c r="H287" s="257">
        <v>3.105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3" t="s">
        <v>144</v>
      </c>
      <c r="AU287" s="263" t="s">
        <v>86</v>
      </c>
      <c r="AV287" s="15" t="s">
        <v>148</v>
      </c>
      <c r="AW287" s="15" t="s">
        <v>32</v>
      </c>
      <c r="AX287" s="15" t="s">
        <v>84</v>
      </c>
      <c r="AY287" s="263" t="s">
        <v>132</v>
      </c>
    </row>
    <row r="288" s="2" customFormat="1" ht="24.15" customHeight="1">
      <c r="A288" s="40"/>
      <c r="B288" s="41"/>
      <c r="C288" s="218" t="s">
        <v>480</v>
      </c>
      <c r="D288" s="218" t="s">
        <v>134</v>
      </c>
      <c r="E288" s="219" t="s">
        <v>481</v>
      </c>
      <c r="F288" s="220" t="s">
        <v>482</v>
      </c>
      <c r="G288" s="221" t="s">
        <v>142</v>
      </c>
      <c r="H288" s="222">
        <v>24</v>
      </c>
      <c r="I288" s="223"/>
      <c r="J288" s="224">
        <f>ROUND(I288*H288,2)</f>
        <v>0</v>
      </c>
      <c r="K288" s="220" t="s">
        <v>170</v>
      </c>
      <c r="L288" s="46"/>
      <c r="M288" s="225" t="s">
        <v>1</v>
      </c>
      <c r="N288" s="226" t="s">
        <v>41</v>
      </c>
      <c r="O288" s="93"/>
      <c r="P288" s="227">
        <f>O288*H288</f>
        <v>0</v>
      </c>
      <c r="Q288" s="227">
        <v>0.108</v>
      </c>
      <c r="R288" s="227">
        <f>Q288*H288</f>
        <v>2.5920000000000001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148</v>
      </c>
      <c r="AT288" s="229" t="s">
        <v>134</v>
      </c>
      <c r="AU288" s="229" t="s">
        <v>86</v>
      </c>
      <c r="AY288" s="19" t="s">
        <v>132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9" t="s">
        <v>84</v>
      </c>
      <c r="BK288" s="230">
        <f>ROUND(I288*H288,2)</f>
        <v>0</v>
      </c>
      <c r="BL288" s="19" t="s">
        <v>148</v>
      </c>
      <c r="BM288" s="229" t="s">
        <v>483</v>
      </c>
    </row>
    <row r="289" s="2" customFormat="1">
      <c r="A289" s="40"/>
      <c r="B289" s="41"/>
      <c r="C289" s="42"/>
      <c r="D289" s="266" t="s">
        <v>172</v>
      </c>
      <c r="E289" s="42"/>
      <c r="F289" s="267" t="s">
        <v>484</v>
      </c>
      <c r="G289" s="42"/>
      <c r="H289" s="42"/>
      <c r="I289" s="268"/>
      <c r="J289" s="42"/>
      <c r="K289" s="42"/>
      <c r="L289" s="46"/>
      <c r="M289" s="269"/>
      <c r="N289" s="270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172</v>
      </c>
      <c r="AU289" s="19" t="s">
        <v>86</v>
      </c>
    </row>
    <row r="290" s="13" customFormat="1">
      <c r="A290" s="13"/>
      <c r="B290" s="231"/>
      <c r="C290" s="232"/>
      <c r="D290" s="233" t="s">
        <v>144</v>
      </c>
      <c r="E290" s="234" t="s">
        <v>1</v>
      </c>
      <c r="F290" s="235" t="s">
        <v>485</v>
      </c>
      <c r="G290" s="232"/>
      <c r="H290" s="234" t="s">
        <v>1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144</v>
      </c>
      <c r="AU290" s="241" t="s">
        <v>86</v>
      </c>
      <c r="AV290" s="13" t="s">
        <v>84</v>
      </c>
      <c r="AW290" s="13" t="s">
        <v>32</v>
      </c>
      <c r="AX290" s="13" t="s">
        <v>76</v>
      </c>
      <c r="AY290" s="241" t="s">
        <v>132</v>
      </c>
    </row>
    <row r="291" s="14" customFormat="1">
      <c r="A291" s="14"/>
      <c r="B291" s="242"/>
      <c r="C291" s="243"/>
      <c r="D291" s="233" t="s">
        <v>144</v>
      </c>
      <c r="E291" s="244" t="s">
        <v>1</v>
      </c>
      <c r="F291" s="245" t="s">
        <v>263</v>
      </c>
      <c r="G291" s="243"/>
      <c r="H291" s="246">
        <v>16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2" t="s">
        <v>144</v>
      </c>
      <c r="AU291" s="252" t="s">
        <v>86</v>
      </c>
      <c r="AV291" s="14" t="s">
        <v>86</v>
      </c>
      <c r="AW291" s="14" t="s">
        <v>32</v>
      </c>
      <c r="AX291" s="14" t="s">
        <v>76</v>
      </c>
      <c r="AY291" s="252" t="s">
        <v>132</v>
      </c>
    </row>
    <row r="292" s="14" customFormat="1">
      <c r="A292" s="14"/>
      <c r="B292" s="242"/>
      <c r="C292" s="243"/>
      <c r="D292" s="233" t="s">
        <v>144</v>
      </c>
      <c r="E292" s="244" t="s">
        <v>1</v>
      </c>
      <c r="F292" s="245" t="s">
        <v>264</v>
      </c>
      <c r="G292" s="243"/>
      <c r="H292" s="246">
        <v>8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144</v>
      </c>
      <c r="AU292" s="252" t="s">
        <v>86</v>
      </c>
      <c r="AV292" s="14" t="s">
        <v>86</v>
      </c>
      <c r="AW292" s="14" t="s">
        <v>32</v>
      </c>
      <c r="AX292" s="14" t="s">
        <v>76</v>
      </c>
      <c r="AY292" s="252" t="s">
        <v>132</v>
      </c>
    </row>
    <row r="293" s="15" customFormat="1">
      <c r="A293" s="15"/>
      <c r="B293" s="253"/>
      <c r="C293" s="254"/>
      <c r="D293" s="233" t="s">
        <v>144</v>
      </c>
      <c r="E293" s="255" t="s">
        <v>1</v>
      </c>
      <c r="F293" s="256" t="s">
        <v>147</v>
      </c>
      <c r="G293" s="254"/>
      <c r="H293" s="257">
        <v>24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3" t="s">
        <v>144</v>
      </c>
      <c r="AU293" s="263" t="s">
        <v>86</v>
      </c>
      <c r="AV293" s="15" t="s">
        <v>148</v>
      </c>
      <c r="AW293" s="15" t="s">
        <v>32</v>
      </c>
      <c r="AX293" s="15" t="s">
        <v>84</v>
      </c>
      <c r="AY293" s="263" t="s">
        <v>132</v>
      </c>
    </row>
    <row r="294" s="2" customFormat="1" ht="16.5" customHeight="1">
      <c r="A294" s="40"/>
      <c r="B294" s="41"/>
      <c r="C294" s="293" t="s">
        <v>486</v>
      </c>
      <c r="D294" s="293" t="s">
        <v>338</v>
      </c>
      <c r="E294" s="294" t="s">
        <v>487</v>
      </c>
      <c r="F294" s="295" t="s">
        <v>488</v>
      </c>
      <c r="G294" s="296" t="s">
        <v>489</v>
      </c>
      <c r="H294" s="297">
        <v>12</v>
      </c>
      <c r="I294" s="298"/>
      <c r="J294" s="299">
        <f>ROUND(I294*H294,2)</f>
        <v>0</v>
      </c>
      <c r="K294" s="295" t="s">
        <v>170</v>
      </c>
      <c r="L294" s="300"/>
      <c r="M294" s="301" t="s">
        <v>1</v>
      </c>
      <c r="N294" s="302" t="s">
        <v>41</v>
      </c>
      <c r="O294" s="93"/>
      <c r="P294" s="227">
        <f>O294*H294</f>
        <v>0</v>
      </c>
      <c r="Q294" s="227">
        <v>0.75</v>
      </c>
      <c r="R294" s="227">
        <f>Q294*H294</f>
        <v>9</v>
      </c>
      <c r="S294" s="227">
        <v>0</v>
      </c>
      <c r="T294" s="22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9" t="s">
        <v>164</v>
      </c>
      <c r="AT294" s="229" t="s">
        <v>338</v>
      </c>
      <c r="AU294" s="229" t="s">
        <v>86</v>
      </c>
      <c r="AY294" s="19" t="s">
        <v>132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9" t="s">
        <v>84</v>
      </c>
      <c r="BK294" s="230">
        <f>ROUND(I294*H294,2)</f>
        <v>0</v>
      </c>
      <c r="BL294" s="19" t="s">
        <v>148</v>
      </c>
      <c r="BM294" s="229" t="s">
        <v>490</v>
      </c>
    </row>
    <row r="295" s="14" customFormat="1">
      <c r="A295" s="14"/>
      <c r="B295" s="242"/>
      <c r="C295" s="243"/>
      <c r="D295" s="233" t="s">
        <v>144</v>
      </c>
      <c r="E295" s="244" t="s">
        <v>1</v>
      </c>
      <c r="F295" s="245" t="s">
        <v>491</v>
      </c>
      <c r="G295" s="243"/>
      <c r="H295" s="246">
        <v>4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2" t="s">
        <v>144</v>
      </c>
      <c r="AU295" s="252" t="s">
        <v>86</v>
      </c>
      <c r="AV295" s="14" t="s">
        <v>86</v>
      </c>
      <c r="AW295" s="14" t="s">
        <v>32</v>
      </c>
      <c r="AX295" s="14" t="s">
        <v>76</v>
      </c>
      <c r="AY295" s="252" t="s">
        <v>132</v>
      </c>
    </row>
    <row r="296" s="14" customFormat="1">
      <c r="A296" s="14"/>
      <c r="B296" s="242"/>
      <c r="C296" s="243"/>
      <c r="D296" s="233" t="s">
        <v>144</v>
      </c>
      <c r="E296" s="244" t="s">
        <v>1</v>
      </c>
      <c r="F296" s="245" t="s">
        <v>492</v>
      </c>
      <c r="G296" s="243"/>
      <c r="H296" s="246">
        <v>4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2" t="s">
        <v>144</v>
      </c>
      <c r="AU296" s="252" t="s">
        <v>86</v>
      </c>
      <c r="AV296" s="14" t="s">
        <v>86</v>
      </c>
      <c r="AW296" s="14" t="s">
        <v>32</v>
      </c>
      <c r="AX296" s="14" t="s">
        <v>76</v>
      </c>
      <c r="AY296" s="252" t="s">
        <v>132</v>
      </c>
    </row>
    <row r="297" s="14" customFormat="1">
      <c r="A297" s="14"/>
      <c r="B297" s="242"/>
      <c r="C297" s="243"/>
      <c r="D297" s="233" t="s">
        <v>144</v>
      </c>
      <c r="E297" s="244" t="s">
        <v>1</v>
      </c>
      <c r="F297" s="245" t="s">
        <v>493</v>
      </c>
      <c r="G297" s="243"/>
      <c r="H297" s="246">
        <v>4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2" t="s">
        <v>144</v>
      </c>
      <c r="AU297" s="252" t="s">
        <v>86</v>
      </c>
      <c r="AV297" s="14" t="s">
        <v>86</v>
      </c>
      <c r="AW297" s="14" t="s">
        <v>32</v>
      </c>
      <c r="AX297" s="14" t="s">
        <v>76</v>
      </c>
      <c r="AY297" s="252" t="s">
        <v>132</v>
      </c>
    </row>
    <row r="298" s="15" customFormat="1">
      <c r="A298" s="15"/>
      <c r="B298" s="253"/>
      <c r="C298" s="254"/>
      <c r="D298" s="233" t="s">
        <v>144</v>
      </c>
      <c r="E298" s="255" t="s">
        <v>1</v>
      </c>
      <c r="F298" s="256" t="s">
        <v>147</v>
      </c>
      <c r="G298" s="254"/>
      <c r="H298" s="257">
        <v>12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3" t="s">
        <v>144</v>
      </c>
      <c r="AU298" s="263" t="s">
        <v>86</v>
      </c>
      <c r="AV298" s="15" t="s">
        <v>148</v>
      </c>
      <c r="AW298" s="15" t="s">
        <v>32</v>
      </c>
      <c r="AX298" s="15" t="s">
        <v>84</v>
      </c>
      <c r="AY298" s="263" t="s">
        <v>132</v>
      </c>
    </row>
    <row r="299" s="2" customFormat="1" ht="37.8" customHeight="1">
      <c r="A299" s="40"/>
      <c r="B299" s="41"/>
      <c r="C299" s="218" t="s">
        <v>494</v>
      </c>
      <c r="D299" s="218" t="s">
        <v>134</v>
      </c>
      <c r="E299" s="219" t="s">
        <v>495</v>
      </c>
      <c r="F299" s="220" t="s">
        <v>496</v>
      </c>
      <c r="G299" s="221" t="s">
        <v>142</v>
      </c>
      <c r="H299" s="222">
        <v>24</v>
      </c>
      <c r="I299" s="223"/>
      <c r="J299" s="224">
        <f>ROUND(I299*H299,2)</f>
        <v>0</v>
      </c>
      <c r="K299" s="220" t="s">
        <v>170</v>
      </c>
      <c r="L299" s="46"/>
      <c r="M299" s="225" t="s">
        <v>1</v>
      </c>
      <c r="N299" s="226" t="s">
        <v>41</v>
      </c>
      <c r="O299" s="93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9" t="s">
        <v>148</v>
      </c>
      <c r="AT299" s="229" t="s">
        <v>134</v>
      </c>
      <c r="AU299" s="229" t="s">
        <v>86</v>
      </c>
      <c r="AY299" s="19" t="s">
        <v>132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9" t="s">
        <v>84</v>
      </c>
      <c r="BK299" s="230">
        <f>ROUND(I299*H299,2)</f>
        <v>0</v>
      </c>
      <c r="BL299" s="19" t="s">
        <v>148</v>
      </c>
      <c r="BM299" s="229" t="s">
        <v>497</v>
      </c>
    </row>
    <row r="300" s="2" customFormat="1">
      <c r="A300" s="40"/>
      <c r="B300" s="41"/>
      <c r="C300" s="42"/>
      <c r="D300" s="266" t="s">
        <v>172</v>
      </c>
      <c r="E300" s="42"/>
      <c r="F300" s="267" t="s">
        <v>498</v>
      </c>
      <c r="G300" s="42"/>
      <c r="H300" s="42"/>
      <c r="I300" s="268"/>
      <c r="J300" s="42"/>
      <c r="K300" s="42"/>
      <c r="L300" s="46"/>
      <c r="M300" s="269"/>
      <c r="N300" s="270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172</v>
      </c>
      <c r="AU300" s="19" t="s">
        <v>86</v>
      </c>
    </row>
    <row r="301" s="13" customFormat="1">
      <c r="A301" s="13"/>
      <c r="B301" s="231"/>
      <c r="C301" s="232"/>
      <c r="D301" s="233" t="s">
        <v>144</v>
      </c>
      <c r="E301" s="234" t="s">
        <v>1</v>
      </c>
      <c r="F301" s="235" t="s">
        <v>485</v>
      </c>
      <c r="G301" s="232"/>
      <c r="H301" s="234" t="s">
        <v>1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144</v>
      </c>
      <c r="AU301" s="241" t="s">
        <v>86</v>
      </c>
      <c r="AV301" s="13" t="s">
        <v>84</v>
      </c>
      <c r="AW301" s="13" t="s">
        <v>32</v>
      </c>
      <c r="AX301" s="13" t="s">
        <v>76</v>
      </c>
      <c r="AY301" s="241" t="s">
        <v>132</v>
      </c>
    </row>
    <row r="302" s="14" customFormat="1">
      <c r="A302" s="14"/>
      <c r="B302" s="242"/>
      <c r="C302" s="243"/>
      <c r="D302" s="233" t="s">
        <v>144</v>
      </c>
      <c r="E302" s="244" t="s">
        <v>1</v>
      </c>
      <c r="F302" s="245" t="s">
        <v>263</v>
      </c>
      <c r="G302" s="243"/>
      <c r="H302" s="246">
        <v>16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144</v>
      </c>
      <c r="AU302" s="252" t="s">
        <v>86</v>
      </c>
      <c r="AV302" s="14" t="s">
        <v>86</v>
      </c>
      <c r="AW302" s="14" t="s">
        <v>32</v>
      </c>
      <c r="AX302" s="14" t="s">
        <v>76</v>
      </c>
      <c r="AY302" s="252" t="s">
        <v>132</v>
      </c>
    </row>
    <row r="303" s="14" customFormat="1">
      <c r="A303" s="14"/>
      <c r="B303" s="242"/>
      <c r="C303" s="243"/>
      <c r="D303" s="233" t="s">
        <v>144</v>
      </c>
      <c r="E303" s="244" t="s">
        <v>1</v>
      </c>
      <c r="F303" s="245" t="s">
        <v>264</v>
      </c>
      <c r="G303" s="243"/>
      <c r="H303" s="246">
        <v>8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2" t="s">
        <v>144</v>
      </c>
      <c r="AU303" s="252" t="s">
        <v>86</v>
      </c>
      <c r="AV303" s="14" t="s">
        <v>86</v>
      </c>
      <c r="AW303" s="14" t="s">
        <v>32</v>
      </c>
      <c r="AX303" s="14" t="s">
        <v>76</v>
      </c>
      <c r="AY303" s="252" t="s">
        <v>132</v>
      </c>
    </row>
    <row r="304" s="15" customFormat="1">
      <c r="A304" s="15"/>
      <c r="B304" s="253"/>
      <c r="C304" s="254"/>
      <c r="D304" s="233" t="s">
        <v>144</v>
      </c>
      <c r="E304" s="255" t="s">
        <v>1</v>
      </c>
      <c r="F304" s="256" t="s">
        <v>147</v>
      </c>
      <c r="G304" s="254"/>
      <c r="H304" s="257">
        <v>24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3" t="s">
        <v>144</v>
      </c>
      <c r="AU304" s="263" t="s">
        <v>86</v>
      </c>
      <c r="AV304" s="15" t="s">
        <v>148</v>
      </c>
      <c r="AW304" s="15" t="s">
        <v>32</v>
      </c>
      <c r="AX304" s="15" t="s">
        <v>84</v>
      </c>
      <c r="AY304" s="263" t="s">
        <v>132</v>
      </c>
    </row>
    <row r="305" s="12" customFormat="1" ht="22.8" customHeight="1">
      <c r="A305" s="12"/>
      <c r="B305" s="204"/>
      <c r="C305" s="205"/>
      <c r="D305" s="206" t="s">
        <v>75</v>
      </c>
      <c r="E305" s="264" t="s">
        <v>184</v>
      </c>
      <c r="F305" s="264" t="s">
        <v>499</v>
      </c>
      <c r="G305" s="205"/>
      <c r="H305" s="205"/>
      <c r="I305" s="208"/>
      <c r="J305" s="265">
        <f>BK305</f>
        <v>0</v>
      </c>
      <c r="K305" s="205"/>
      <c r="L305" s="210"/>
      <c r="M305" s="211"/>
      <c r="N305" s="212"/>
      <c r="O305" s="212"/>
      <c r="P305" s="213">
        <f>SUM(P306:P312)</f>
        <v>0</v>
      </c>
      <c r="Q305" s="212"/>
      <c r="R305" s="213">
        <f>SUM(R306:R312)</f>
        <v>0</v>
      </c>
      <c r="S305" s="212"/>
      <c r="T305" s="214">
        <f>SUM(T306:T312)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5" t="s">
        <v>84</v>
      </c>
      <c r="AT305" s="216" t="s">
        <v>75</v>
      </c>
      <c r="AU305" s="216" t="s">
        <v>84</v>
      </c>
      <c r="AY305" s="215" t="s">
        <v>132</v>
      </c>
      <c r="BK305" s="217">
        <f>SUM(BK306:BK312)</f>
        <v>0</v>
      </c>
    </row>
    <row r="306" s="2" customFormat="1" ht="37.8" customHeight="1">
      <c r="A306" s="40"/>
      <c r="B306" s="41"/>
      <c r="C306" s="218" t="s">
        <v>500</v>
      </c>
      <c r="D306" s="218" t="s">
        <v>134</v>
      </c>
      <c r="E306" s="219" t="s">
        <v>501</v>
      </c>
      <c r="F306" s="220" t="s">
        <v>502</v>
      </c>
      <c r="G306" s="221" t="s">
        <v>169</v>
      </c>
      <c r="H306" s="222">
        <v>38.399999999999999</v>
      </c>
      <c r="I306" s="223"/>
      <c r="J306" s="224">
        <f>ROUND(I306*H306,2)</f>
        <v>0</v>
      </c>
      <c r="K306" s="220" t="s">
        <v>170</v>
      </c>
      <c r="L306" s="46"/>
      <c r="M306" s="225" t="s">
        <v>1</v>
      </c>
      <c r="N306" s="226" t="s">
        <v>41</v>
      </c>
      <c r="O306" s="9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9" t="s">
        <v>148</v>
      </c>
      <c r="AT306" s="229" t="s">
        <v>134</v>
      </c>
      <c r="AU306" s="229" t="s">
        <v>86</v>
      </c>
      <c r="AY306" s="19" t="s">
        <v>132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9" t="s">
        <v>84</v>
      </c>
      <c r="BK306" s="230">
        <f>ROUND(I306*H306,2)</f>
        <v>0</v>
      </c>
      <c r="BL306" s="19" t="s">
        <v>148</v>
      </c>
      <c r="BM306" s="229" t="s">
        <v>503</v>
      </c>
    </row>
    <row r="307" s="2" customFormat="1">
      <c r="A307" s="40"/>
      <c r="B307" s="41"/>
      <c r="C307" s="42"/>
      <c r="D307" s="266" t="s">
        <v>172</v>
      </c>
      <c r="E307" s="42"/>
      <c r="F307" s="267" t="s">
        <v>504</v>
      </c>
      <c r="G307" s="42"/>
      <c r="H307" s="42"/>
      <c r="I307" s="268"/>
      <c r="J307" s="42"/>
      <c r="K307" s="42"/>
      <c r="L307" s="46"/>
      <c r="M307" s="269"/>
      <c r="N307" s="270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172</v>
      </c>
      <c r="AU307" s="19" t="s">
        <v>86</v>
      </c>
    </row>
    <row r="308" s="13" customFormat="1">
      <c r="A308" s="13"/>
      <c r="B308" s="231"/>
      <c r="C308" s="232"/>
      <c r="D308" s="233" t="s">
        <v>144</v>
      </c>
      <c r="E308" s="234" t="s">
        <v>1</v>
      </c>
      <c r="F308" s="235" t="s">
        <v>505</v>
      </c>
      <c r="G308" s="232"/>
      <c r="H308" s="234" t="s">
        <v>1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1" t="s">
        <v>144</v>
      </c>
      <c r="AU308" s="241" t="s">
        <v>86</v>
      </c>
      <c r="AV308" s="13" t="s">
        <v>84</v>
      </c>
      <c r="AW308" s="13" t="s">
        <v>32</v>
      </c>
      <c r="AX308" s="13" t="s">
        <v>76</v>
      </c>
      <c r="AY308" s="241" t="s">
        <v>132</v>
      </c>
    </row>
    <row r="309" s="14" customFormat="1">
      <c r="A309" s="14"/>
      <c r="B309" s="242"/>
      <c r="C309" s="243"/>
      <c r="D309" s="233" t="s">
        <v>144</v>
      </c>
      <c r="E309" s="244" t="s">
        <v>1</v>
      </c>
      <c r="F309" s="245" t="s">
        <v>506</v>
      </c>
      <c r="G309" s="243"/>
      <c r="H309" s="246">
        <v>12.800000000000001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2" t="s">
        <v>144</v>
      </c>
      <c r="AU309" s="252" t="s">
        <v>86</v>
      </c>
      <c r="AV309" s="14" t="s">
        <v>86</v>
      </c>
      <c r="AW309" s="14" t="s">
        <v>32</v>
      </c>
      <c r="AX309" s="14" t="s">
        <v>76</v>
      </c>
      <c r="AY309" s="252" t="s">
        <v>132</v>
      </c>
    </row>
    <row r="310" s="14" customFormat="1">
      <c r="A310" s="14"/>
      <c r="B310" s="242"/>
      <c r="C310" s="243"/>
      <c r="D310" s="233" t="s">
        <v>144</v>
      </c>
      <c r="E310" s="244" t="s">
        <v>1</v>
      </c>
      <c r="F310" s="245" t="s">
        <v>507</v>
      </c>
      <c r="G310" s="243"/>
      <c r="H310" s="246">
        <v>12.800000000000001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2" t="s">
        <v>144</v>
      </c>
      <c r="AU310" s="252" t="s">
        <v>86</v>
      </c>
      <c r="AV310" s="14" t="s">
        <v>86</v>
      </c>
      <c r="AW310" s="14" t="s">
        <v>32</v>
      </c>
      <c r="AX310" s="14" t="s">
        <v>76</v>
      </c>
      <c r="AY310" s="252" t="s">
        <v>132</v>
      </c>
    </row>
    <row r="311" s="14" customFormat="1">
      <c r="A311" s="14"/>
      <c r="B311" s="242"/>
      <c r="C311" s="243"/>
      <c r="D311" s="233" t="s">
        <v>144</v>
      </c>
      <c r="E311" s="244" t="s">
        <v>1</v>
      </c>
      <c r="F311" s="245" t="s">
        <v>508</v>
      </c>
      <c r="G311" s="243"/>
      <c r="H311" s="246">
        <v>12.800000000000001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2" t="s">
        <v>144</v>
      </c>
      <c r="AU311" s="252" t="s">
        <v>86</v>
      </c>
      <c r="AV311" s="14" t="s">
        <v>86</v>
      </c>
      <c r="AW311" s="14" t="s">
        <v>32</v>
      </c>
      <c r="AX311" s="14" t="s">
        <v>76</v>
      </c>
      <c r="AY311" s="252" t="s">
        <v>132</v>
      </c>
    </row>
    <row r="312" s="15" customFormat="1">
      <c r="A312" s="15"/>
      <c r="B312" s="253"/>
      <c r="C312" s="254"/>
      <c r="D312" s="233" t="s">
        <v>144</v>
      </c>
      <c r="E312" s="255" t="s">
        <v>1</v>
      </c>
      <c r="F312" s="256" t="s">
        <v>147</v>
      </c>
      <c r="G312" s="254"/>
      <c r="H312" s="257">
        <v>38.399999999999999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3" t="s">
        <v>144</v>
      </c>
      <c r="AU312" s="263" t="s">
        <v>86</v>
      </c>
      <c r="AV312" s="15" t="s">
        <v>148</v>
      </c>
      <c r="AW312" s="15" t="s">
        <v>32</v>
      </c>
      <c r="AX312" s="15" t="s">
        <v>84</v>
      </c>
      <c r="AY312" s="263" t="s">
        <v>132</v>
      </c>
    </row>
    <row r="313" s="12" customFormat="1" ht="22.8" customHeight="1">
      <c r="A313" s="12"/>
      <c r="B313" s="204"/>
      <c r="C313" s="205"/>
      <c r="D313" s="206" t="s">
        <v>75</v>
      </c>
      <c r="E313" s="264" t="s">
        <v>164</v>
      </c>
      <c r="F313" s="264" t="s">
        <v>165</v>
      </c>
      <c r="G313" s="205"/>
      <c r="H313" s="205"/>
      <c r="I313" s="208"/>
      <c r="J313" s="265">
        <f>BK313</f>
        <v>0</v>
      </c>
      <c r="K313" s="205"/>
      <c r="L313" s="210"/>
      <c r="M313" s="211"/>
      <c r="N313" s="212"/>
      <c r="O313" s="212"/>
      <c r="P313" s="213">
        <f>SUM(P314:P344)</f>
        <v>0</v>
      </c>
      <c r="Q313" s="212"/>
      <c r="R313" s="213">
        <f>SUM(R314:R344)</f>
        <v>1.8267313999999999</v>
      </c>
      <c r="S313" s="212"/>
      <c r="T313" s="214">
        <f>SUM(T314:T344)</f>
        <v>6.5190400000000004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5" t="s">
        <v>84</v>
      </c>
      <c r="AT313" s="216" t="s">
        <v>75</v>
      </c>
      <c r="AU313" s="216" t="s">
        <v>84</v>
      </c>
      <c r="AY313" s="215" t="s">
        <v>132</v>
      </c>
      <c r="BK313" s="217">
        <f>SUM(BK314:BK344)</f>
        <v>0</v>
      </c>
    </row>
    <row r="314" s="2" customFormat="1" ht="24.15" customHeight="1">
      <c r="A314" s="40"/>
      <c r="B314" s="41"/>
      <c r="C314" s="218" t="s">
        <v>509</v>
      </c>
      <c r="D314" s="218" t="s">
        <v>134</v>
      </c>
      <c r="E314" s="219" t="s">
        <v>510</v>
      </c>
      <c r="F314" s="220" t="s">
        <v>511</v>
      </c>
      <c r="G314" s="221" t="s">
        <v>489</v>
      </c>
      <c r="H314" s="222">
        <v>3</v>
      </c>
      <c r="I314" s="223"/>
      <c r="J314" s="224">
        <f>ROUND(I314*H314,2)</f>
        <v>0</v>
      </c>
      <c r="K314" s="220" t="s">
        <v>1</v>
      </c>
      <c r="L314" s="46"/>
      <c r="M314" s="225" t="s">
        <v>1</v>
      </c>
      <c r="N314" s="226" t="s">
        <v>41</v>
      </c>
      <c r="O314" s="93"/>
      <c r="P314" s="227">
        <f>O314*H314</f>
        <v>0</v>
      </c>
      <c r="Q314" s="227">
        <v>0.038899999999999997</v>
      </c>
      <c r="R314" s="227">
        <f>Q314*H314</f>
        <v>0.1167</v>
      </c>
      <c r="S314" s="227">
        <v>0</v>
      </c>
      <c r="T314" s="22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9" t="s">
        <v>148</v>
      </c>
      <c r="AT314" s="229" t="s">
        <v>134</v>
      </c>
      <c r="AU314" s="229" t="s">
        <v>86</v>
      </c>
      <c r="AY314" s="19" t="s">
        <v>132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9" t="s">
        <v>84</v>
      </c>
      <c r="BK314" s="230">
        <f>ROUND(I314*H314,2)</f>
        <v>0</v>
      </c>
      <c r="BL314" s="19" t="s">
        <v>148</v>
      </c>
      <c r="BM314" s="229" t="s">
        <v>512</v>
      </c>
    </row>
    <row r="315" s="14" customFormat="1">
      <c r="A315" s="14"/>
      <c r="B315" s="242"/>
      <c r="C315" s="243"/>
      <c r="D315" s="233" t="s">
        <v>144</v>
      </c>
      <c r="E315" s="244" t="s">
        <v>1</v>
      </c>
      <c r="F315" s="245" t="s">
        <v>513</v>
      </c>
      <c r="G315" s="243"/>
      <c r="H315" s="246">
        <v>3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2" t="s">
        <v>144</v>
      </c>
      <c r="AU315" s="252" t="s">
        <v>86</v>
      </c>
      <c r="AV315" s="14" t="s">
        <v>86</v>
      </c>
      <c r="AW315" s="14" t="s">
        <v>32</v>
      </c>
      <c r="AX315" s="14" t="s">
        <v>84</v>
      </c>
      <c r="AY315" s="252" t="s">
        <v>132</v>
      </c>
    </row>
    <row r="316" s="2" customFormat="1" ht="16.5" customHeight="1">
      <c r="A316" s="40"/>
      <c r="B316" s="41"/>
      <c r="C316" s="293" t="s">
        <v>514</v>
      </c>
      <c r="D316" s="293" t="s">
        <v>338</v>
      </c>
      <c r="E316" s="294" t="s">
        <v>515</v>
      </c>
      <c r="F316" s="295" t="s">
        <v>516</v>
      </c>
      <c r="G316" s="296" t="s">
        <v>489</v>
      </c>
      <c r="H316" s="297">
        <v>3</v>
      </c>
      <c r="I316" s="298"/>
      <c r="J316" s="299">
        <f>ROUND(I316*H316,2)</f>
        <v>0</v>
      </c>
      <c r="K316" s="295" t="s">
        <v>1</v>
      </c>
      <c r="L316" s="300"/>
      <c r="M316" s="301" t="s">
        <v>1</v>
      </c>
      <c r="N316" s="302" t="s">
        <v>41</v>
      </c>
      <c r="O316" s="93"/>
      <c r="P316" s="227">
        <f>O316*H316</f>
        <v>0</v>
      </c>
      <c r="Q316" s="227">
        <v>0.252</v>
      </c>
      <c r="R316" s="227">
        <f>Q316*H316</f>
        <v>0.75600000000000001</v>
      </c>
      <c r="S316" s="227">
        <v>0</v>
      </c>
      <c r="T316" s="22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9" t="s">
        <v>265</v>
      </c>
      <c r="AT316" s="229" t="s">
        <v>338</v>
      </c>
      <c r="AU316" s="229" t="s">
        <v>86</v>
      </c>
      <c r="AY316" s="19" t="s">
        <v>132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9" t="s">
        <v>84</v>
      </c>
      <c r="BK316" s="230">
        <f>ROUND(I316*H316,2)</f>
        <v>0</v>
      </c>
      <c r="BL316" s="19" t="s">
        <v>138</v>
      </c>
      <c r="BM316" s="229" t="s">
        <v>517</v>
      </c>
    </row>
    <row r="317" s="14" customFormat="1">
      <c r="A317" s="14"/>
      <c r="B317" s="242"/>
      <c r="C317" s="243"/>
      <c r="D317" s="233" t="s">
        <v>144</v>
      </c>
      <c r="E317" s="244" t="s">
        <v>1</v>
      </c>
      <c r="F317" s="245" t="s">
        <v>513</v>
      </c>
      <c r="G317" s="243"/>
      <c r="H317" s="246">
        <v>3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2" t="s">
        <v>144</v>
      </c>
      <c r="AU317" s="252" t="s">
        <v>86</v>
      </c>
      <c r="AV317" s="14" t="s">
        <v>86</v>
      </c>
      <c r="AW317" s="14" t="s">
        <v>32</v>
      </c>
      <c r="AX317" s="14" t="s">
        <v>84</v>
      </c>
      <c r="AY317" s="252" t="s">
        <v>132</v>
      </c>
    </row>
    <row r="318" s="2" customFormat="1" ht="16.5" customHeight="1">
      <c r="A318" s="40"/>
      <c r="B318" s="41"/>
      <c r="C318" s="293" t="s">
        <v>518</v>
      </c>
      <c r="D318" s="293" t="s">
        <v>338</v>
      </c>
      <c r="E318" s="294" t="s">
        <v>519</v>
      </c>
      <c r="F318" s="295" t="s">
        <v>520</v>
      </c>
      <c r="G318" s="296" t="s">
        <v>489</v>
      </c>
      <c r="H318" s="297">
        <v>3</v>
      </c>
      <c r="I318" s="298"/>
      <c r="J318" s="299">
        <f>ROUND(I318*H318,2)</f>
        <v>0</v>
      </c>
      <c r="K318" s="295" t="s">
        <v>1</v>
      </c>
      <c r="L318" s="300"/>
      <c r="M318" s="301" t="s">
        <v>1</v>
      </c>
      <c r="N318" s="302" t="s">
        <v>41</v>
      </c>
      <c r="O318" s="93"/>
      <c r="P318" s="227">
        <f>O318*H318</f>
        <v>0</v>
      </c>
      <c r="Q318" s="227">
        <v>0.252</v>
      </c>
      <c r="R318" s="227">
        <f>Q318*H318</f>
        <v>0.75600000000000001</v>
      </c>
      <c r="S318" s="227">
        <v>0</v>
      </c>
      <c r="T318" s="22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9" t="s">
        <v>265</v>
      </c>
      <c r="AT318" s="229" t="s">
        <v>338</v>
      </c>
      <c r="AU318" s="229" t="s">
        <v>86</v>
      </c>
      <c r="AY318" s="19" t="s">
        <v>132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9" t="s">
        <v>84</v>
      </c>
      <c r="BK318" s="230">
        <f>ROUND(I318*H318,2)</f>
        <v>0</v>
      </c>
      <c r="BL318" s="19" t="s">
        <v>138</v>
      </c>
      <c r="BM318" s="229" t="s">
        <v>521</v>
      </c>
    </row>
    <row r="319" s="14" customFormat="1">
      <c r="A319" s="14"/>
      <c r="B319" s="242"/>
      <c r="C319" s="243"/>
      <c r="D319" s="233" t="s">
        <v>144</v>
      </c>
      <c r="E319" s="244" t="s">
        <v>1</v>
      </c>
      <c r="F319" s="245" t="s">
        <v>513</v>
      </c>
      <c r="G319" s="243"/>
      <c r="H319" s="246">
        <v>3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2" t="s">
        <v>144</v>
      </c>
      <c r="AU319" s="252" t="s">
        <v>86</v>
      </c>
      <c r="AV319" s="14" t="s">
        <v>86</v>
      </c>
      <c r="AW319" s="14" t="s">
        <v>32</v>
      </c>
      <c r="AX319" s="14" t="s">
        <v>84</v>
      </c>
      <c r="AY319" s="252" t="s">
        <v>132</v>
      </c>
    </row>
    <row r="320" s="2" customFormat="1" ht="24.15" customHeight="1">
      <c r="A320" s="40"/>
      <c r="B320" s="41"/>
      <c r="C320" s="293" t="s">
        <v>522</v>
      </c>
      <c r="D320" s="293" t="s">
        <v>338</v>
      </c>
      <c r="E320" s="294" t="s">
        <v>523</v>
      </c>
      <c r="F320" s="295" t="s">
        <v>524</v>
      </c>
      <c r="G320" s="296" t="s">
        <v>489</v>
      </c>
      <c r="H320" s="297">
        <v>60</v>
      </c>
      <c r="I320" s="298"/>
      <c r="J320" s="299">
        <f>ROUND(I320*H320,2)</f>
        <v>0</v>
      </c>
      <c r="K320" s="295" t="s">
        <v>1</v>
      </c>
      <c r="L320" s="300"/>
      <c r="M320" s="301" t="s">
        <v>1</v>
      </c>
      <c r="N320" s="302" t="s">
        <v>41</v>
      </c>
      <c r="O320" s="93"/>
      <c r="P320" s="227">
        <f>O320*H320</f>
        <v>0</v>
      </c>
      <c r="Q320" s="227">
        <v>0.00088999999999999995</v>
      </c>
      <c r="R320" s="227">
        <f>Q320*H320</f>
        <v>0.053399999999999996</v>
      </c>
      <c r="S320" s="227">
        <v>0</v>
      </c>
      <c r="T320" s="22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9" t="s">
        <v>265</v>
      </c>
      <c r="AT320" s="229" t="s">
        <v>338</v>
      </c>
      <c r="AU320" s="229" t="s">
        <v>86</v>
      </c>
      <c r="AY320" s="19" t="s">
        <v>132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9" t="s">
        <v>84</v>
      </c>
      <c r="BK320" s="230">
        <f>ROUND(I320*H320,2)</f>
        <v>0</v>
      </c>
      <c r="BL320" s="19" t="s">
        <v>138</v>
      </c>
      <c r="BM320" s="229" t="s">
        <v>525</v>
      </c>
    </row>
    <row r="321" s="14" customFormat="1">
      <c r="A321" s="14"/>
      <c r="B321" s="242"/>
      <c r="C321" s="243"/>
      <c r="D321" s="233" t="s">
        <v>144</v>
      </c>
      <c r="E321" s="244" t="s">
        <v>1</v>
      </c>
      <c r="F321" s="245" t="s">
        <v>526</v>
      </c>
      <c r="G321" s="243"/>
      <c r="H321" s="246">
        <v>60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2" t="s">
        <v>144</v>
      </c>
      <c r="AU321" s="252" t="s">
        <v>86</v>
      </c>
      <c r="AV321" s="14" t="s">
        <v>86</v>
      </c>
      <c r="AW321" s="14" t="s">
        <v>32</v>
      </c>
      <c r="AX321" s="14" t="s">
        <v>84</v>
      </c>
      <c r="AY321" s="252" t="s">
        <v>132</v>
      </c>
    </row>
    <row r="322" s="2" customFormat="1" ht="24.15" customHeight="1">
      <c r="A322" s="40"/>
      <c r="B322" s="41"/>
      <c r="C322" s="293" t="s">
        <v>527</v>
      </c>
      <c r="D322" s="293" t="s">
        <v>338</v>
      </c>
      <c r="E322" s="294" t="s">
        <v>528</v>
      </c>
      <c r="F322" s="295" t="s">
        <v>529</v>
      </c>
      <c r="G322" s="296" t="s">
        <v>530</v>
      </c>
      <c r="H322" s="297">
        <v>1.2</v>
      </c>
      <c r="I322" s="298"/>
      <c r="J322" s="299">
        <f>ROUND(I322*H322,2)</f>
        <v>0</v>
      </c>
      <c r="K322" s="295" t="s">
        <v>170</v>
      </c>
      <c r="L322" s="300"/>
      <c r="M322" s="301" t="s">
        <v>1</v>
      </c>
      <c r="N322" s="302" t="s">
        <v>41</v>
      </c>
      <c r="O322" s="93"/>
      <c r="P322" s="227">
        <f>O322*H322</f>
        <v>0</v>
      </c>
      <c r="Q322" s="227">
        <v>0.0042300000000000003</v>
      </c>
      <c r="R322" s="227">
        <f>Q322*H322</f>
        <v>0.0050759999999999998</v>
      </c>
      <c r="S322" s="227">
        <v>0</v>
      </c>
      <c r="T322" s="22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9" t="s">
        <v>265</v>
      </c>
      <c r="AT322" s="229" t="s">
        <v>338</v>
      </c>
      <c r="AU322" s="229" t="s">
        <v>86</v>
      </c>
      <c r="AY322" s="19" t="s">
        <v>132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9" t="s">
        <v>84</v>
      </c>
      <c r="BK322" s="230">
        <f>ROUND(I322*H322,2)</f>
        <v>0</v>
      </c>
      <c r="BL322" s="19" t="s">
        <v>138</v>
      </c>
      <c r="BM322" s="229" t="s">
        <v>531</v>
      </c>
    </row>
    <row r="323" s="14" customFormat="1">
      <c r="A323" s="14"/>
      <c r="B323" s="242"/>
      <c r="C323" s="243"/>
      <c r="D323" s="233" t="s">
        <v>144</v>
      </c>
      <c r="E323" s="244" t="s">
        <v>1</v>
      </c>
      <c r="F323" s="245" t="s">
        <v>532</v>
      </c>
      <c r="G323" s="243"/>
      <c r="H323" s="246">
        <v>1.2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2" t="s">
        <v>144</v>
      </c>
      <c r="AU323" s="252" t="s">
        <v>86</v>
      </c>
      <c r="AV323" s="14" t="s">
        <v>86</v>
      </c>
      <c r="AW323" s="14" t="s">
        <v>32</v>
      </c>
      <c r="AX323" s="14" t="s">
        <v>84</v>
      </c>
      <c r="AY323" s="252" t="s">
        <v>132</v>
      </c>
    </row>
    <row r="324" s="2" customFormat="1" ht="24.15" customHeight="1">
      <c r="A324" s="40"/>
      <c r="B324" s="41"/>
      <c r="C324" s="293" t="s">
        <v>533</v>
      </c>
      <c r="D324" s="293" t="s">
        <v>338</v>
      </c>
      <c r="E324" s="294" t="s">
        <v>534</v>
      </c>
      <c r="F324" s="295" t="s">
        <v>535</v>
      </c>
      <c r="G324" s="296" t="s">
        <v>530</v>
      </c>
      <c r="H324" s="297">
        <v>0.59999999999999998</v>
      </c>
      <c r="I324" s="298"/>
      <c r="J324" s="299">
        <f>ROUND(I324*H324,2)</f>
        <v>0</v>
      </c>
      <c r="K324" s="295" t="s">
        <v>170</v>
      </c>
      <c r="L324" s="300"/>
      <c r="M324" s="301" t="s">
        <v>1</v>
      </c>
      <c r="N324" s="302" t="s">
        <v>41</v>
      </c>
      <c r="O324" s="93"/>
      <c r="P324" s="227">
        <f>O324*H324</f>
        <v>0</v>
      </c>
      <c r="Q324" s="227">
        <v>0.016500000000000001</v>
      </c>
      <c r="R324" s="227">
        <f>Q324*H324</f>
        <v>0.0099000000000000008</v>
      </c>
      <c r="S324" s="227">
        <v>0</v>
      </c>
      <c r="T324" s="22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9" t="s">
        <v>265</v>
      </c>
      <c r="AT324" s="229" t="s">
        <v>338</v>
      </c>
      <c r="AU324" s="229" t="s">
        <v>86</v>
      </c>
      <c r="AY324" s="19" t="s">
        <v>132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9" t="s">
        <v>84</v>
      </c>
      <c r="BK324" s="230">
        <f>ROUND(I324*H324,2)</f>
        <v>0</v>
      </c>
      <c r="BL324" s="19" t="s">
        <v>138</v>
      </c>
      <c r="BM324" s="229" t="s">
        <v>536</v>
      </c>
    </row>
    <row r="325" s="14" customFormat="1">
      <c r="A325" s="14"/>
      <c r="B325" s="242"/>
      <c r="C325" s="243"/>
      <c r="D325" s="233" t="s">
        <v>144</v>
      </c>
      <c r="E325" s="244" t="s">
        <v>1</v>
      </c>
      <c r="F325" s="245" t="s">
        <v>537</v>
      </c>
      <c r="G325" s="243"/>
      <c r="H325" s="246">
        <v>0.59999999999999998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2" t="s">
        <v>144</v>
      </c>
      <c r="AU325" s="252" t="s">
        <v>86</v>
      </c>
      <c r="AV325" s="14" t="s">
        <v>86</v>
      </c>
      <c r="AW325" s="14" t="s">
        <v>32</v>
      </c>
      <c r="AX325" s="14" t="s">
        <v>84</v>
      </c>
      <c r="AY325" s="252" t="s">
        <v>132</v>
      </c>
    </row>
    <row r="326" s="2" customFormat="1" ht="24.15" customHeight="1">
      <c r="A326" s="40"/>
      <c r="B326" s="41"/>
      <c r="C326" s="218" t="s">
        <v>538</v>
      </c>
      <c r="D326" s="218" t="s">
        <v>134</v>
      </c>
      <c r="E326" s="219" t="s">
        <v>539</v>
      </c>
      <c r="F326" s="220" t="s">
        <v>511</v>
      </c>
      <c r="G326" s="221" t="s">
        <v>137</v>
      </c>
      <c r="H326" s="222">
        <v>1</v>
      </c>
      <c r="I326" s="223"/>
      <c r="J326" s="224">
        <f>ROUND(I326*H326,2)</f>
        <v>0</v>
      </c>
      <c r="K326" s="220" t="s">
        <v>1</v>
      </c>
      <c r="L326" s="46"/>
      <c r="M326" s="225" t="s">
        <v>1</v>
      </c>
      <c r="N326" s="226" t="s">
        <v>41</v>
      </c>
      <c r="O326" s="93"/>
      <c r="P326" s="227">
        <f>O326*H326</f>
        <v>0</v>
      </c>
      <c r="Q326" s="227">
        <v>0.038899999999999997</v>
      </c>
      <c r="R326" s="227">
        <f>Q326*H326</f>
        <v>0.038899999999999997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148</v>
      </c>
      <c r="AT326" s="229" t="s">
        <v>134</v>
      </c>
      <c r="AU326" s="229" t="s">
        <v>86</v>
      </c>
      <c r="AY326" s="19" t="s">
        <v>132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84</v>
      </c>
      <c r="BK326" s="230">
        <f>ROUND(I326*H326,2)</f>
        <v>0</v>
      </c>
      <c r="BL326" s="19" t="s">
        <v>148</v>
      </c>
      <c r="BM326" s="229" t="s">
        <v>540</v>
      </c>
    </row>
    <row r="327" s="2" customFormat="1" ht="33" customHeight="1">
      <c r="A327" s="40"/>
      <c r="B327" s="41"/>
      <c r="C327" s="218" t="s">
        <v>541</v>
      </c>
      <c r="D327" s="218" t="s">
        <v>134</v>
      </c>
      <c r="E327" s="219" t="s">
        <v>542</v>
      </c>
      <c r="F327" s="220" t="s">
        <v>543</v>
      </c>
      <c r="G327" s="221" t="s">
        <v>289</v>
      </c>
      <c r="H327" s="222">
        <v>3.7040000000000002</v>
      </c>
      <c r="I327" s="223"/>
      <c r="J327" s="224">
        <f>ROUND(I327*H327,2)</f>
        <v>0</v>
      </c>
      <c r="K327" s="220" t="s">
        <v>170</v>
      </c>
      <c r="L327" s="46"/>
      <c r="M327" s="225" t="s">
        <v>1</v>
      </c>
      <c r="N327" s="226" t="s">
        <v>41</v>
      </c>
      <c r="O327" s="93"/>
      <c r="P327" s="227">
        <f>O327*H327</f>
        <v>0</v>
      </c>
      <c r="Q327" s="227">
        <v>0</v>
      </c>
      <c r="R327" s="227">
        <f>Q327*H327</f>
        <v>0</v>
      </c>
      <c r="S327" s="227">
        <v>1.76</v>
      </c>
      <c r="T327" s="228">
        <f>S327*H327</f>
        <v>6.5190400000000004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9" t="s">
        <v>148</v>
      </c>
      <c r="AT327" s="229" t="s">
        <v>134</v>
      </c>
      <c r="AU327" s="229" t="s">
        <v>86</v>
      </c>
      <c r="AY327" s="19" t="s">
        <v>132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9" t="s">
        <v>84</v>
      </c>
      <c r="BK327" s="230">
        <f>ROUND(I327*H327,2)</f>
        <v>0</v>
      </c>
      <c r="BL327" s="19" t="s">
        <v>148</v>
      </c>
      <c r="BM327" s="229" t="s">
        <v>544</v>
      </c>
    </row>
    <row r="328" s="2" customFormat="1">
      <c r="A328" s="40"/>
      <c r="B328" s="41"/>
      <c r="C328" s="42"/>
      <c r="D328" s="266" t="s">
        <v>172</v>
      </c>
      <c r="E328" s="42"/>
      <c r="F328" s="267" t="s">
        <v>545</v>
      </c>
      <c r="G328" s="42"/>
      <c r="H328" s="42"/>
      <c r="I328" s="268"/>
      <c r="J328" s="42"/>
      <c r="K328" s="42"/>
      <c r="L328" s="46"/>
      <c r="M328" s="269"/>
      <c r="N328" s="270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172</v>
      </c>
      <c r="AU328" s="19" t="s">
        <v>86</v>
      </c>
    </row>
    <row r="329" s="14" customFormat="1">
      <c r="A329" s="14"/>
      <c r="B329" s="242"/>
      <c r="C329" s="243"/>
      <c r="D329" s="233" t="s">
        <v>144</v>
      </c>
      <c r="E329" s="244" t="s">
        <v>1</v>
      </c>
      <c r="F329" s="245" t="s">
        <v>546</v>
      </c>
      <c r="G329" s="243"/>
      <c r="H329" s="246">
        <v>3.7040000000000002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2" t="s">
        <v>144</v>
      </c>
      <c r="AU329" s="252" t="s">
        <v>86</v>
      </c>
      <c r="AV329" s="14" t="s">
        <v>86</v>
      </c>
      <c r="AW329" s="14" t="s">
        <v>32</v>
      </c>
      <c r="AX329" s="14" t="s">
        <v>84</v>
      </c>
      <c r="AY329" s="252" t="s">
        <v>132</v>
      </c>
    </row>
    <row r="330" s="2" customFormat="1" ht="44.25" customHeight="1">
      <c r="A330" s="40"/>
      <c r="B330" s="41"/>
      <c r="C330" s="218" t="s">
        <v>547</v>
      </c>
      <c r="D330" s="218" t="s">
        <v>134</v>
      </c>
      <c r="E330" s="219" t="s">
        <v>548</v>
      </c>
      <c r="F330" s="220" t="s">
        <v>549</v>
      </c>
      <c r="G330" s="221" t="s">
        <v>289</v>
      </c>
      <c r="H330" s="222">
        <v>0.50700000000000001</v>
      </c>
      <c r="I330" s="223"/>
      <c r="J330" s="224">
        <f>ROUND(I330*H330,2)</f>
        <v>0</v>
      </c>
      <c r="K330" s="220" t="s">
        <v>170</v>
      </c>
      <c r="L330" s="46"/>
      <c r="M330" s="225" t="s">
        <v>1</v>
      </c>
      <c r="N330" s="226" t="s">
        <v>41</v>
      </c>
      <c r="O330" s="93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9" t="s">
        <v>148</v>
      </c>
      <c r="AT330" s="229" t="s">
        <v>134</v>
      </c>
      <c r="AU330" s="229" t="s">
        <v>86</v>
      </c>
      <c r="AY330" s="19" t="s">
        <v>132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9" t="s">
        <v>84</v>
      </c>
      <c r="BK330" s="230">
        <f>ROUND(I330*H330,2)</f>
        <v>0</v>
      </c>
      <c r="BL330" s="19" t="s">
        <v>148</v>
      </c>
      <c r="BM330" s="229" t="s">
        <v>550</v>
      </c>
    </row>
    <row r="331" s="2" customFormat="1">
      <c r="A331" s="40"/>
      <c r="B331" s="41"/>
      <c r="C331" s="42"/>
      <c r="D331" s="266" t="s">
        <v>172</v>
      </c>
      <c r="E331" s="42"/>
      <c r="F331" s="267" t="s">
        <v>551</v>
      </c>
      <c r="G331" s="42"/>
      <c r="H331" s="42"/>
      <c r="I331" s="268"/>
      <c r="J331" s="42"/>
      <c r="K331" s="42"/>
      <c r="L331" s="46"/>
      <c r="M331" s="269"/>
      <c r="N331" s="270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172</v>
      </c>
      <c r="AU331" s="19" t="s">
        <v>86</v>
      </c>
    </row>
    <row r="332" s="14" customFormat="1">
      <c r="A332" s="14"/>
      <c r="B332" s="242"/>
      <c r="C332" s="243"/>
      <c r="D332" s="233" t="s">
        <v>144</v>
      </c>
      <c r="E332" s="244" t="s">
        <v>1</v>
      </c>
      <c r="F332" s="245" t="s">
        <v>552</v>
      </c>
      <c r="G332" s="243"/>
      <c r="H332" s="246">
        <v>0.50700000000000001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2" t="s">
        <v>144</v>
      </c>
      <c r="AU332" s="252" t="s">
        <v>86</v>
      </c>
      <c r="AV332" s="14" t="s">
        <v>86</v>
      </c>
      <c r="AW332" s="14" t="s">
        <v>32</v>
      </c>
      <c r="AX332" s="14" t="s">
        <v>84</v>
      </c>
      <c r="AY332" s="252" t="s">
        <v>132</v>
      </c>
    </row>
    <row r="333" s="2" customFormat="1" ht="33" customHeight="1">
      <c r="A333" s="40"/>
      <c r="B333" s="41"/>
      <c r="C333" s="218" t="s">
        <v>553</v>
      </c>
      <c r="D333" s="218" t="s">
        <v>134</v>
      </c>
      <c r="E333" s="219" t="s">
        <v>554</v>
      </c>
      <c r="F333" s="220" t="s">
        <v>555</v>
      </c>
      <c r="G333" s="221" t="s">
        <v>142</v>
      </c>
      <c r="H333" s="222">
        <v>10.08</v>
      </c>
      <c r="I333" s="223"/>
      <c r="J333" s="224">
        <f>ROUND(I333*H333,2)</f>
        <v>0</v>
      </c>
      <c r="K333" s="220" t="s">
        <v>301</v>
      </c>
      <c r="L333" s="46"/>
      <c r="M333" s="225" t="s">
        <v>1</v>
      </c>
      <c r="N333" s="226" t="s">
        <v>41</v>
      </c>
      <c r="O333" s="93"/>
      <c r="P333" s="227">
        <f>O333*H333</f>
        <v>0</v>
      </c>
      <c r="Q333" s="227">
        <v>0.0046499999999999996</v>
      </c>
      <c r="R333" s="227">
        <f>Q333*H333</f>
        <v>0.046871999999999997</v>
      </c>
      <c r="S333" s="227">
        <v>0</v>
      </c>
      <c r="T333" s="22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9" t="s">
        <v>148</v>
      </c>
      <c r="AT333" s="229" t="s">
        <v>134</v>
      </c>
      <c r="AU333" s="229" t="s">
        <v>86</v>
      </c>
      <c r="AY333" s="19" t="s">
        <v>132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9" t="s">
        <v>84</v>
      </c>
      <c r="BK333" s="230">
        <f>ROUND(I333*H333,2)</f>
        <v>0</v>
      </c>
      <c r="BL333" s="19" t="s">
        <v>148</v>
      </c>
      <c r="BM333" s="229" t="s">
        <v>556</v>
      </c>
    </row>
    <row r="334" s="14" customFormat="1">
      <c r="A334" s="14"/>
      <c r="B334" s="242"/>
      <c r="C334" s="243"/>
      <c r="D334" s="233" t="s">
        <v>144</v>
      </c>
      <c r="E334" s="244" t="s">
        <v>1</v>
      </c>
      <c r="F334" s="245" t="s">
        <v>557</v>
      </c>
      <c r="G334" s="243"/>
      <c r="H334" s="246">
        <v>3.3599999999999999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2" t="s">
        <v>144</v>
      </c>
      <c r="AU334" s="252" t="s">
        <v>86</v>
      </c>
      <c r="AV334" s="14" t="s">
        <v>86</v>
      </c>
      <c r="AW334" s="14" t="s">
        <v>32</v>
      </c>
      <c r="AX334" s="14" t="s">
        <v>76</v>
      </c>
      <c r="AY334" s="252" t="s">
        <v>132</v>
      </c>
    </row>
    <row r="335" s="14" customFormat="1">
      <c r="A335" s="14"/>
      <c r="B335" s="242"/>
      <c r="C335" s="243"/>
      <c r="D335" s="233" t="s">
        <v>144</v>
      </c>
      <c r="E335" s="244" t="s">
        <v>1</v>
      </c>
      <c r="F335" s="245" t="s">
        <v>558</v>
      </c>
      <c r="G335" s="243"/>
      <c r="H335" s="246">
        <v>3.3599999999999999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2" t="s">
        <v>144</v>
      </c>
      <c r="AU335" s="252" t="s">
        <v>86</v>
      </c>
      <c r="AV335" s="14" t="s">
        <v>86</v>
      </c>
      <c r="AW335" s="14" t="s">
        <v>32</v>
      </c>
      <c r="AX335" s="14" t="s">
        <v>76</v>
      </c>
      <c r="AY335" s="252" t="s">
        <v>132</v>
      </c>
    </row>
    <row r="336" s="14" customFormat="1">
      <c r="A336" s="14"/>
      <c r="B336" s="242"/>
      <c r="C336" s="243"/>
      <c r="D336" s="233" t="s">
        <v>144</v>
      </c>
      <c r="E336" s="244" t="s">
        <v>1</v>
      </c>
      <c r="F336" s="245" t="s">
        <v>559</v>
      </c>
      <c r="G336" s="243"/>
      <c r="H336" s="246">
        <v>3.3599999999999999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2" t="s">
        <v>144</v>
      </c>
      <c r="AU336" s="252" t="s">
        <v>86</v>
      </c>
      <c r="AV336" s="14" t="s">
        <v>86</v>
      </c>
      <c r="AW336" s="14" t="s">
        <v>32</v>
      </c>
      <c r="AX336" s="14" t="s">
        <v>76</v>
      </c>
      <c r="AY336" s="252" t="s">
        <v>132</v>
      </c>
    </row>
    <row r="337" s="15" customFormat="1">
      <c r="A337" s="15"/>
      <c r="B337" s="253"/>
      <c r="C337" s="254"/>
      <c r="D337" s="233" t="s">
        <v>144</v>
      </c>
      <c r="E337" s="255" t="s">
        <v>1</v>
      </c>
      <c r="F337" s="256" t="s">
        <v>147</v>
      </c>
      <c r="G337" s="254"/>
      <c r="H337" s="257">
        <v>10.08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3" t="s">
        <v>144</v>
      </c>
      <c r="AU337" s="263" t="s">
        <v>86</v>
      </c>
      <c r="AV337" s="15" t="s">
        <v>148</v>
      </c>
      <c r="AW337" s="15" t="s">
        <v>32</v>
      </c>
      <c r="AX337" s="15" t="s">
        <v>84</v>
      </c>
      <c r="AY337" s="263" t="s">
        <v>132</v>
      </c>
    </row>
    <row r="338" s="2" customFormat="1" ht="16.5" customHeight="1">
      <c r="A338" s="40"/>
      <c r="B338" s="41"/>
      <c r="C338" s="218" t="s">
        <v>560</v>
      </c>
      <c r="D338" s="218" t="s">
        <v>134</v>
      </c>
      <c r="E338" s="219" t="s">
        <v>561</v>
      </c>
      <c r="F338" s="220" t="s">
        <v>562</v>
      </c>
      <c r="G338" s="221" t="s">
        <v>341</v>
      </c>
      <c r="H338" s="222">
        <v>0.043999999999999997</v>
      </c>
      <c r="I338" s="223"/>
      <c r="J338" s="224">
        <f>ROUND(I338*H338,2)</f>
        <v>0</v>
      </c>
      <c r="K338" s="220" t="s">
        <v>170</v>
      </c>
      <c r="L338" s="46"/>
      <c r="M338" s="225" t="s">
        <v>1</v>
      </c>
      <c r="N338" s="226" t="s">
        <v>41</v>
      </c>
      <c r="O338" s="93"/>
      <c r="P338" s="227">
        <f>O338*H338</f>
        <v>0</v>
      </c>
      <c r="Q338" s="227">
        <v>0.99734999999999996</v>
      </c>
      <c r="R338" s="227">
        <f>Q338*H338</f>
        <v>0.043883399999999996</v>
      </c>
      <c r="S338" s="227">
        <v>0</v>
      </c>
      <c r="T338" s="22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9" t="s">
        <v>148</v>
      </c>
      <c r="AT338" s="229" t="s">
        <v>134</v>
      </c>
      <c r="AU338" s="229" t="s">
        <v>86</v>
      </c>
      <c r="AY338" s="19" t="s">
        <v>132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9" t="s">
        <v>84</v>
      </c>
      <c r="BK338" s="230">
        <f>ROUND(I338*H338,2)</f>
        <v>0</v>
      </c>
      <c r="BL338" s="19" t="s">
        <v>148</v>
      </c>
      <c r="BM338" s="229" t="s">
        <v>563</v>
      </c>
    </row>
    <row r="339" s="2" customFormat="1">
      <c r="A339" s="40"/>
      <c r="B339" s="41"/>
      <c r="C339" s="42"/>
      <c r="D339" s="266" t="s">
        <v>172</v>
      </c>
      <c r="E339" s="42"/>
      <c r="F339" s="267" t="s">
        <v>564</v>
      </c>
      <c r="G339" s="42"/>
      <c r="H339" s="42"/>
      <c r="I339" s="268"/>
      <c r="J339" s="42"/>
      <c r="K339" s="42"/>
      <c r="L339" s="46"/>
      <c r="M339" s="269"/>
      <c r="N339" s="270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172</v>
      </c>
      <c r="AU339" s="19" t="s">
        <v>86</v>
      </c>
    </row>
    <row r="340" s="14" customFormat="1">
      <c r="A340" s="14"/>
      <c r="B340" s="242"/>
      <c r="C340" s="243"/>
      <c r="D340" s="233" t="s">
        <v>144</v>
      </c>
      <c r="E340" s="244" t="s">
        <v>1</v>
      </c>
      <c r="F340" s="245" t="s">
        <v>565</v>
      </c>
      <c r="G340" s="243"/>
      <c r="H340" s="246">
        <v>40.052999999999997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2" t="s">
        <v>144</v>
      </c>
      <c r="AU340" s="252" t="s">
        <v>86</v>
      </c>
      <c r="AV340" s="14" t="s">
        <v>86</v>
      </c>
      <c r="AW340" s="14" t="s">
        <v>32</v>
      </c>
      <c r="AX340" s="14" t="s">
        <v>76</v>
      </c>
      <c r="AY340" s="252" t="s">
        <v>132</v>
      </c>
    </row>
    <row r="341" s="14" customFormat="1">
      <c r="A341" s="14"/>
      <c r="B341" s="242"/>
      <c r="C341" s="243"/>
      <c r="D341" s="233" t="s">
        <v>144</v>
      </c>
      <c r="E341" s="244" t="s">
        <v>1</v>
      </c>
      <c r="F341" s="245" t="s">
        <v>566</v>
      </c>
      <c r="G341" s="243"/>
      <c r="H341" s="246">
        <v>0.043999999999999997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2" t="s">
        <v>144</v>
      </c>
      <c r="AU341" s="252" t="s">
        <v>86</v>
      </c>
      <c r="AV341" s="14" t="s">
        <v>86</v>
      </c>
      <c r="AW341" s="14" t="s">
        <v>32</v>
      </c>
      <c r="AX341" s="14" t="s">
        <v>84</v>
      </c>
      <c r="AY341" s="252" t="s">
        <v>132</v>
      </c>
    </row>
    <row r="342" s="2" customFormat="1" ht="24.15" customHeight="1">
      <c r="A342" s="40"/>
      <c r="B342" s="41"/>
      <c r="C342" s="218" t="s">
        <v>567</v>
      </c>
      <c r="D342" s="218" t="s">
        <v>134</v>
      </c>
      <c r="E342" s="219" t="s">
        <v>568</v>
      </c>
      <c r="F342" s="220" t="s">
        <v>569</v>
      </c>
      <c r="G342" s="221" t="s">
        <v>289</v>
      </c>
      <c r="H342" s="222">
        <v>3.7040000000000002</v>
      </c>
      <c r="I342" s="223"/>
      <c r="J342" s="224">
        <f>ROUND(I342*H342,2)</f>
        <v>0</v>
      </c>
      <c r="K342" s="220" t="s">
        <v>170</v>
      </c>
      <c r="L342" s="46"/>
      <c r="M342" s="225" t="s">
        <v>1</v>
      </c>
      <c r="N342" s="226" t="s">
        <v>41</v>
      </c>
      <c r="O342" s="93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9" t="s">
        <v>148</v>
      </c>
      <c r="AT342" s="229" t="s">
        <v>134</v>
      </c>
      <c r="AU342" s="229" t="s">
        <v>86</v>
      </c>
      <c r="AY342" s="19" t="s">
        <v>132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9" t="s">
        <v>84</v>
      </c>
      <c r="BK342" s="230">
        <f>ROUND(I342*H342,2)</f>
        <v>0</v>
      </c>
      <c r="BL342" s="19" t="s">
        <v>148</v>
      </c>
      <c r="BM342" s="229" t="s">
        <v>570</v>
      </c>
    </row>
    <row r="343" s="2" customFormat="1">
      <c r="A343" s="40"/>
      <c r="B343" s="41"/>
      <c r="C343" s="42"/>
      <c r="D343" s="266" t="s">
        <v>172</v>
      </c>
      <c r="E343" s="42"/>
      <c r="F343" s="267" t="s">
        <v>571</v>
      </c>
      <c r="G343" s="42"/>
      <c r="H343" s="42"/>
      <c r="I343" s="268"/>
      <c r="J343" s="42"/>
      <c r="K343" s="42"/>
      <c r="L343" s="46"/>
      <c r="M343" s="269"/>
      <c r="N343" s="270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172</v>
      </c>
      <c r="AU343" s="19" t="s">
        <v>86</v>
      </c>
    </row>
    <row r="344" s="14" customFormat="1">
      <c r="A344" s="14"/>
      <c r="B344" s="242"/>
      <c r="C344" s="243"/>
      <c r="D344" s="233" t="s">
        <v>144</v>
      </c>
      <c r="E344" s="244" t="s">
        <v>1</v>
      </c>
      <c r="F344" s="245" t="s">
        <v>572</v>
      </c>
      <c r="G344" s="243"/>
      <c r="H344" s="246">
        <v>3.7040000000000002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2" t="s">
        <v>144</v>
      </c>
      <c r="AU344" s="252" t="s">
        <v>86</v>
      </c>
      <c r="AV344" s="14" t="s">
        <v>86</v>
      </c>
      <c r="AW344" s="14" t="s">
        <v>32</v>
      </c>
      <c r="AX344" s="14" t="s">
        <v>84</v>
      </c>
      <c r="AY344" s="252" t="s">
        <v>132</v>
      </c>
    </row>
    <row r="345" s="12" customFormat="1" ht="22.8" customHeight="1">
      <c r="A345" s="12"/>
      <c r="B345" s="204"/>
      <c r="C345" s="205"/>
      <c r="D345" s="206" t="s">
        <v>75</v>
      </c>
      <c r="E345" s="264" t="s">
        <v>133</v>
      </c>
      <c r="F345" s="264" t="s">
        <v>573</v>
      </c>
      <c r="G345" s="205"/>
      <c r="H345" s="205"/>
      <c r="I345" s="208"/>
      <c r="J345" s="265">
        <f>BK345</f>
        <v>0</v>
      </c>
      <c r="K345" s="205"/>
      <c r="L345" s="210"/>
      <c r="M345" s="211"/>
      <c r="N345" s="212"/>
      <c r="O345" s="212"/>
      <c r="P345" s="213">
        <f>SUM(P346:P349)</f>
        <v>0</v>
      </c>
      <c r="Q345" s="212"/>
      <c r="R345" s="213">
        <f>SUM(R346:R349)</f>
        <v>0</v>
      </c>
      <c r="S345" s="212"/>
      <c r="T345" s="214">
        <f>SUM(T346:T349)</f>
        <v>76.103999999999999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5" t="s">
        <v>84</v>
      </c>
      <c r="AT345" s="216" t="s">
        <v>75</v>
      </c>
      <c r="AU345" s="216" t="s">
        <v>84</v>
      </c>
      <c r="AY345" s="215" t="s">
        <v>132</v>
      </c>
      <c r="BK345" s="217">
        <f>SUM(BK346:BK349)</f>
        <v>0</v>
      </c>
    </row>
    <row r="346" s="2" customFormat="1" ht="24.15" customHeight="1">
      <c r="A346" s="40"/>
      <c r="B346" s="41"/>
      <c r="C346" s="218" t="s">
        <v>574</v>
      </c>
      <c r="D346" s="218" t="s">
        <v>134</v>
      </c>
      <c r="E346" s="219" t="s">
        <v>575</v>
      </c>
      <c r="F346" s="220" t="s">
        <v>576</v>
      </c>
      <c r="G346" s="221" t="s">
        <v>289</v>
      </c>
      <c r="H346" s="222">
        <v>31.710000000000001</v>
      </c>
      <c r="I346" s="223"/>
      <c r="J346" s="224">
        <f>ROUND(I346*H346,2)</f>
        <v>0</v>
      </c>
      <c r="K346" s="220" t="s">
        <v>170</v>
      </c>
      <c r="L346" s="46"/>
      <c r="M346" s="225" t="s">
        <v>1</v>
      </c>
      <c r="N346" s="226" t="s">
        <v>41</v>
      </c>
      <c r="O346" s="93"/>
      <c r="P346" s="227">
        <f>O346*H346</f>
        <v>0</v>
      </c>
      <c r="Q346" s="227">
        <v>0</v>
      </c>
      <c r="R346" s="227">
        <f>Q346*H346</f>
        <v>0</v>
      </c>
      <c r="S346" s="227">
        <v>2.3999999999999999</v>
      </c>
      <c r="T346" s="228">
        <f>S346*H346</f>
        <v>76.103999999999999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9" t="s">
        <v>148</v>
      </c>
      <c r="AT346" s="229" t="s">
        <v>134</v>
      </c>
      <c r="AU346" s="229" t="s">
        <v>86</v>
      </c>
      <c r="AY346" s="19" t="s">
        <v>132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9" t="s">
        <v>84</v>
      </c>
      <c r="BK346" s="230">
        <f>ROUND(I346*H346,2)</f>
        <v>0</v>
      </c>
      <c r="BL346" s="19" t="s">
        <v>148</v>
      </c>
      <c r="BM346" s="229" t="s">
        <v>577</v>
      </c>
    </row>
    <row r="347" s="2" customFormat="1">
      <c r="A347" s="40"/>
      <c r="B347" s="41"/>
      <c r="C347" s="42"/>
      <c r="D347" s="266" t="s">
        <v>172</v>
      </c>
      <c r="E347" s="42"/>
      <c r="F347" s="267" t="s">
        <v>578</v>
      </c>
      <c r="G347" s="42"/>
      <c r="H347" s="42"/>
      <c r="I347" s="268"/>
      <c r="J347" s="42"/>
      <c r="K347" s="42"/>
      <c r="L347" s="46"/>
      <c r="M347" s="269"/>
      <c r="N347" s="270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172</v>
      </c>
      <c r="AU347" s="19" t="s">
        <v>86</v>
      </c>
    </row>
    <row r="348" s="13" customFormat="1">
      <c r="A348" s="13"/>
      <c r="B348" s="231"/>
      <c r="C348" s="232"/>
      <c r="D348" s="233" t="s">
        <v>144</v>
      </c>
      <c r="E348" s="234" t="s">
        <v>1</v>
      </c>
      <c r="F348" s="235" t="s">
        <v>579</v>
      </c>
      <c r="G348" s="232"/>
      <c r="H348" s="234" t="s">
        <v>1</v>
      </c>
      <c r="I348" s="236"/>
      <c r="J348" s="232"/>
      <c r="K348" s="232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144</v>
      </c>
      <c r="AU348" s="241" t="s">
        <v>86</v>
      </c>
      <c r="AV348" s="13" t="s">
        <v>84</v>
      </c>
      <c r="AW348" s="13" t="s">
        <v>32</v>
      </c>
      <c r="AX348" s="13" t="s">
        <v>76</v>
      </c>
      <c r="AY348" s="241" t="s">
        <v>132</v>
      </c>
    </row>
    <row r="349" s="14" customFormat="1">
      <c r="A349" s="14"/>
      <c r="B349" s="242"/>
      <c r="C349" s="243"/>
      <c r="D349" s="233" t="s">
        <v>144</v>
      </c>
      <c r="E349" s="244" t="s">
        <v>1</v>
      </c>
      <c r="F349" s="245" t="s">
        <v>243</v>
      </c>
      <c r="G349" s="243"/>
      <c r="H349" s="246">
        <v>31.710000000000001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2" t="s">
        <v>144</v>
      </c>
      <c r="AU349" s="252" t="s">
        <v>86</v>
      </c>
      <c r="AV349" s="14" t="s">
        <v>86</v>
      </c>
      <c r="AW349" s="14" t="s">
        <v>32</v>
      </c>
      <c r="AX349" s="14" t="s">
        <v>84</v>
      </c>
      <c r="AY349" s="252" t="s">
        <v>132</v>
      </c>
    </row>
    <row r="350" s="12" customFormat="1" ht="22.8" customHeight="1">
      <c r="A350" s="12"/>
      <c r="B350" s="204"/>
      <c r="C350" s="205"/>
      <c r="D350" s="206" t="s">
        <v>75</v>
      </c>
      <c r="E350" s="264" t="s">
        <v>580</v>
      </c>
      <c r="F350" s="264" t="s">
        <v>581</v>
      </c>
      <c r="G350" s="205"/>
      <c r="H350" s="205"/>
      <c r="I350" s="208"/>
      <c r="J350" s="265">
        <f>BK350</f>
        <v>0</v>
      </c>
      <c r="K350" s="205"/>
      <c r="L350" s="210"/>
      <c r="M350" s="211"/>
      <c r="N350" s="212"/>
      <c r="O350" s="212"/>
      <c r="P350" s="213">
        <f>SUM(P351:P362)</f>
        <v>0</v>
      </c>
      <c r="Q350" s="212"/>
      <c r="R350" s="213">
        <f>SUM(R351:R362)</f>
        <v>0</v>
      </c>
      <c r="S350" s="212"/>
      <c r="T350" s="214">
        <f>SUM(T351:T362)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5" t="s">
        <v>84</v>
      </c>
      <c r="AT350" s="216" t="s">
        <v>75</v>
      </c>
      <c r="AU350" s="216" t="s">
        <v>84</v>
      </c>
      <c r="AY350" s="215" t="s">
        <v>132</v>
      </c>
      <c r="BK350" s="217">
        <f>SUM(BK351:BK362)</f>
        <v>0</v>
      </c>
    </row>
    <row r="351" s="2" customFormat="1" ht="37.8" customHeight="1">
      <c r="A351" s="40"/>
      <c r="B351" s="41"/>
      <c r="C351" s="218" t="s">
        <v>582</v>
      </c>
      <c r="D351" s="218" t="s">
        <v>134</v>
      </c>
      <c r="E351" s="219" t="s">
        <v>583</v>
      </c>
      <c r="F351" s="220" t="s">
        <v>584</v>
      </c>
      <c r="G351" s="221" t="s">
        <v>341</v>
      </c>
      <c r="H351" s="222">
        <v>73.070999999999998</v>
      </c>
      <c r="I351" s="223"/>
      <c r="J351" s="224">
        <f>ROUND(I351*H351,2)</f>
        <v>0</v>
      </c>
      <c r="K351" s="220" t="s">
        <v>170</v>
      </c>
      <c r="L351" s="46"/>
      <c r="M351" s="225" t="s">
        <v>1</v>
      </c>
      <c r="N351" s="226" t="s">
        <v>41</v>
      </c>
      <c r="O351" s="93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9" t="s">
        <v>138</v>
      </c>
      <c r="AT351" s="229" t="s">
        <v>134</v>
      </c>
      <c r="AU351" s="229" t="s">
        <v>86</v>
      </c>
      <c r="AY351" s="19" t="s">
        <v>132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9" t="s">
        <v>84</v>
      </c>
      <c r="BK351" s="230">
        <f>ROUND(I351*H351,2)</f>
        <v>0</v>
      </c>
      <c r="BL351" s="19" t="s">
        <v>138</v>
      </c>
      <c r="BM351" s="229" t="s">
        <v>585</v>
      </c>
    </row>
    <row r="352" s="2" customFormat="1">
      <c r="A352" s="40"/>
      <c r="B352" s="41"/>
      <c r="C352" s="42"/>
      <c r="D352" s="266" t="s">
        <v>172</v>
      </c>
      <c r="E352" s="42"/>
      <c r="F352" s="267" t="s">
        <v>586</v>
      </c>
      <c r="G352" s="42"/>
      <c r="H352" s="42"/>
      <c r="I352" s="268"/>
      <c r="J352" s="42"/>
      <c r="K352" s="42"/>
      <c r="L352" s="46"/>
      <c r="M352" s="269"/>
      <c r="N352" s="270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172</v>
      </c>
      <c r="AU352" s="19" t="s">
        <v>86</v>
      </c>
    </row>
    <row r="353" s="14" customFormat="1">
      <c r="A353" s="14"/>
      <c r="B353" s="242"/>
      <c r="C353" s="243"/>
      <c r="D353" s="233" t="s">
        <v>144</v>
      </c>
      <c r="E353" s="244" t="s">
        <v>246</v>
      </c>
      <c r="F353" s="245" t="s">
        <v>587</v>
      </c>
      <c r="G353" s="243"/>
      <c r="H353" s="246">
        <v>73.070999999999998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2" t="s">
        <v>144</v>
      </c>
      <c r="AU353" s="252" t="s">
        <v>86</v>
      </c>
      <c r="AV353" s="14" t="s">
        <v>86</v>
      </c>
      <c r="AW353" s="14" t="s">
        <v>32</v>
      </c>
      <c r="AX353" s="14" t="s">
        <v>84</v>
      </c>
      <c r="AY353" s="252" t="s">
        <v>132</v>
      </c>
    </row>
    <row r="354" s="2" customFormat="1" ht="37.8" customHeight="1">
      <c r="A354" s="40"/>
      <c r="B354" s="41"/>
      <c r="C354" s="218" t="s">
        <v>588</v>
      </c>
      <c r="D354" s="218" t="s">
        <v>134</v>
      </c>
      <c r="E354" s="219" t="s">
        <v>589</v>
      </c>
      <c r="F354" s="220" t="s">
        <v>590</v>
      </c>
      <c r="G354" s="221" t="s">
        <v>341</v>
      </c>
      <c r="H354" s="222">
        <v>657.63900000000001</v>
      </c>
      <c r="I354" s="223"/>
      <c r="J354" s="224">
        <f>ROUND(I354*H354,2)</f>
        <v>0</v>
      </c>
      <c r="K354" s="220" t="s">
        <v>170</v>
      </c>
      <c r="L354" s="46"/>
      <c r="M354" s="225" t="s">
        <v>1</v>
      </c>
      <c r="N354" s="226" t="s">
        <v>41</v>
      </c>
      <c r="O354" s="93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9" t="s">
        <v>148</v>
      </c>
      <c r="AT354" s="229" t="s">
        <v>134</v>
      </c>
      <c r="AU354" s="229" t="s">
        <v>86</v>
      </c>
      <c r="AY354" s="19" t="s">
        <v>132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9" t="s">
        <v>84</v>
      </c>
      <c r="BK354" s="230">
        <f>ROUND(I354*H354,2)</f>
        <v>0</v>
      </c>
      <c r="BL354" s="19" t="s">
        <v>148</v>
      </c>
      <c r="BM354" s="229" t="s">
        <v>591</v>
      </c>
    </row>
    <row r="355" s="2" customFormat="1">
      <c r="A355" s="40"/>
      <c r="B355" s="41"/>
      <c r="C355" s="42"/>
      <c r="D355" s="266" t="s">
        <v>172</v>
      </c>
      <c r="E355" s="42"/>
      <c r="F355" s="267" t="s">
        <v>592</v>
      </c>
      <c r="G355" s="42"/>
      <c r="H355" s="42"/>
      <c r="I355" s="268"/>
      <c r="J355" s="42"/>
      <c r="K355" s="42"/>
      <c r="L355" s="46"/>
      <c r="M355" s="269"/>
      <c r="N355" s="270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172</v>
      </c>
      <c r="AU355" s="19" t="s">
        <v>86</v>
      </c>
    </row>
    <row r="356" s="14" customFormat="1">
      <c r="A356" s="14"/>
      <c r="B356" s="242"/>
      <c r="C356" s="243"/>
      <c r="D356" s="233" t="s">
        <v>144</v>
      </c>
      <c r="E356" s="244" t="s">
        <v>1</v>
      </c>
      <c r="F356" s="245" t="s">
        <v>593</v>
      </c>
      <c r="G356" s="243"/>
      <c r="H356" s="246">
        <v>657.63900000000001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2" t="s">
        <v>144</v>
      </c>
      <c r="AU356" s="252" t="s">
        <v>86</v>
      </c>
      <c r="AV356" s="14" t="s">
        <v>86</v>
      </c>
      <c r="AW356" s="14" t="s">
        <v>32</v>
      </c>
      <c r="AX356" s="14" t="s">
        <v>84</v>
      </c>
      <c r="AY356" s="252" t="s">
        <v>132</v>
      </c>
    </row>
    <row r="357" s="2" customFormat="1" ht="24.15" customHeight="1">
      <c r="A357" s="40"/>
      <c r="B357" s="41"/>
      <c r="C357" s="218" t="s">
        <v>594</v>
      </c>
      <c r="D357" s="218" t="s">
        <v>134</v>
      </c>
      <c r="E357" s="219" t="s">
        <v>595</v>
      </c>
      <c r="F357" s="220" t="s">
        <v>596</v>
      </c>
      <c r="G357" s="221" t="s">
        <v>341</v>
      </c>
      <c r="H357" s="222">
        <v>73.070999999999998</v>
      </c>
      <c r="I357" s="223"/>
      <c r="J357" s="224">
        <f>ROUND(I357*H357,2)</f>
        <v>0</v>
      </c>
      <c r="K357" s="220" t="s">
        <v>170</v>
      </c>
      <c r="L357" s="46"/>
      <c r="M357" s="225" t="s">
        <v>1</v>
      </c>
      <c r="N357" s="226" t="s">
        <v>41</v>
      </c>
      <c r="O357" s="93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9" t="s">
        <v>148</v>
      </c>
      <c r="AT357" s="229" t="s">
        <v>134</v>
      </c>
      <c r="AU357" s="229" t="s">
        <v>86</v>
      </c>
      <c r="AY357" s="19" t="s">
        <v>132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9" t="s">
        <v>84</v>
      </c>
      <c r="BK357" s="230">
        <f>ROUND(I357*H357,2)</f>
        <v>0</v>
      </c>
      <c r="BL357" s="19" t="s">
        <v>148</v>
      </c>
      <c r="BM357" s="229" t="s">
        <v>597</v>
      </c>
    </row>
    <row r="358" s="2" customFormat="1">
      <c r="A358" s="40"/>
      <c r="B358" s="41"/>
      <c r="C358" s="42"/>
      <c r="D358" s="266" t="s">
        <v>172</v>
      </c>
      <c r="E358" s="42"/>
      <c r="F358" s="267" t="s">
        <v>598</v>
      </c>
      <c r="G358" s="42"/>
      <c r="H358" s="42"/>
      <c r="I358" s="268"/>
      <c r="J358" s="42"/>
      <c r="K358" s="42"/>
      <c r="L358" s="46"/>
      <c r="M358" s="269"/>
      <c r="N358" s="270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172</v>
      </c>
      <c r="AU358" s="19" t="s">
        <v>86</v>
      </c>
    </row>
    <row r="359" s="14" customFormat="1">
      <c r="A359" s="14"/>
      <c r="B359" s="242"/>
      <c r="C359" s="243"/>
      <c r="D359" s="233" t="s">
        <v>144</v>
      </c>
      <c r="E359" s="244" t="s">
        <v>1</v>
      </c>
      <c r="F359" s="245" t="s">
        <v>246</v>
      </c>
      <c r="G359" s="243"/>
      <c r="H359" s="246">
        <v>73.070999999999998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2" t="s">
        <v>144</v>
      </c>
      <c r="AU359" s="252" t="s">
        <v>86</v>
      </c>
      <c r="AV359" s="14" t="s">
        <v>86</v>
      </c>
      <c r="AW359" s="14" t="s">
        <v>32</v>
      </c>
      <c r="AX359" s="14" t="s">
        <v>84</v>
      </c>
      <c r="AY359" s="252" t="s">
        <v>132</v>
      </c>
    </row>
    <row r="360" s="2" customFormat="1" ht="44.25" customHeight="1">
      <c r="A360" s="40"/>
      <c r="B360" s="41"/>
      <c r="C360" s="218" t="s">
        <v>599</v>
      </c>
      <c r="D360" s="218" t="s">
        <v>134</v>
      </c>
      <c r="E360" s="219" t="s">
        <v>600</v>
      </c>
      <c r="F360" s="220" t="s">
        <v>601</v>
      </c>
      <c r="G360" s="221" t="s">
        <v>341</v>
      </c>
      <c r="H360" s="222">
        <v>66.590999999999994</v>
      </c>
      <c r="I360" s="223"/>
      <c r="J360" s="224">
        <f>ROUND(I360*H360,2)</f>
        <v>0</v>
      </c>
      <c r="K360" s="220" t="s">
        <v>170</v>
      </c>
      <c r="L360" s="46"/>
      <c r="M360" s="225" t="s">
        <v>1</v>
      </c>
      <c r="N360" s="226" t="s">
        <v>41</v>
      </c>
      <c r="O360" s="9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9" t="s">
        <v>148</v>
      </c>
      <c r="AT360" s="229" t="s">
        <v>134</v>
      </c>
      <c r="AU360" s="229" t="s">
        <v>86</v>
      </c>
      <c r="AY360" s="19" t="s">
        <v>132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9" t="s">
        <v>84</v>
      </c>
      <c r="BK360" s="230">
        <f>ROUND(I360*H360,2)</f>
        <v>0</v>
      </c>
      <c r="BL360" s="19" t="s">
        <v>148</v>
      </c>
      <c r="BM360" s="229" t="s">
        <v>602</v>
      </c>
    </row>
    <row r="361" s="2" customFormat="1">
      <c r="A361" s="40"/>
      <c r="B361" s="41"/>
      <c r="C361" s="42"/>
      <c r="D361" s="266" t="s">
        <v>172</v>
      </c>
      <c r="E361" s="42"/>
      <c r="F361" s="267" t="s">
        <v>603</v>
      </c>
      <c r="G361" s="42"/>
      <c r="H361" s="42"/>
      <c r="I361" s="268"/>
      <c r="J361" s="42"/>
      <c r="K361" s="42"/>
      <c r="L361" s="46"/>
      <c r="M361" s="269"/>
      <c r="N361" s="270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172</v>
      </c>
      <c r="AU361" s="19" t="s">
        <v>86</v>
      </c>
    </row>
    <row r="362" s="14" customFormat="1">
      <c r="A362" s="14"/>
      <c r="B362" s="242"/>
      <c r="C362" s="243"/>
      <c r="D362" s="233" t="s">
        <v>144</v>
      </c>
      <c r="E362" s="244" t="s">
        <v>1</v>
      </c>
      <c r="F362" s="245" t="s">
        <v>604</v>
      </c>
      <c r="G362" s="243"/>
      <c r="H362" s="246">
        <v>66.590999999999994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2" t="s">
        <v>144</v>
      </c>
      <c r="AU362" s="252" t="s">
        <v>86</v>
      </c>
      <c r="AV362" s="14" t="s">
        <v>86</v>
      </c>
      <c r="AW362" s="14" t="s">
        <v>32</v>
      </c>
      <c r="AX362" s="14" t="s">
        <v>84</v>
      </c>
      <c r="AY362" s="252" t="s">
        <v>132</v>
      </c>
    </row>
    <row r="363" s="12" customFormat="1" ht="22.8" customHeight="1">
      <c r="A363" s="12"/>
      <c r="B363" s="204"/>
      <c r="C363" s="205"/>
      <c r="D363" s="206" t="s">
        <v>75</v>
      </c>
      <c r="E363" s="264" t="s">
        <v>605</v>
      </c>
      <c r="F363" s="264" t="s">
        <v>606</v>
      </c>
      <c r="G363" s="205"/>
      <c r="H363" s="205"/>
      <c r="I363" s="208"/>
      <c r="J363" s="265">
        <f>BK363</f>
        <v>0</v>
      </c>
      <c r="K363" s="205"/>
      <c r="L363" s="210"/>
      <c r="M363" s="211"/>
      <c r="N363" s="212"/>
      <c r="O363" s="212"/>
      <c r="P363" s="213">
        <f>SUM(P364:P368)</f>
        <v>0</v>
      </c>
      <c r="Q363" s="212"/>
      <c r="R363" s="213">
        <f>SUM(R364:R368)</f>
        <v>0</v>
      </c>
      <c r="S363" s="212"/>
      <c r="T363" s="214">
        <f>SUM(T364:T368)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5" t="s">
        <v>84</v>
      </c>
      <c r="AT363" s="216" t="s">
        <v>75</v>
      </c>
      <c r="AU363" s="216" t="s">
        <v>84</v>
      </c>
      <c r="AY363" s="215" t="s">
        <v>132</v>
      </c>
      <c r="BK363" s="217">
        <f>SUM(BK364:BK368)</f>
        <v>0</v>
      </c>
    </row>
    <row r="364" s="2" customFormat="1" ht="37.8" customHeight="1">
      <c r="A364" s="40"/>
      <c r="B364" s="41"/>
      <c r="C364" s="218" t="s">
        <v>607</v>
      </c>
      <c r="D364" s="218" t="s">
        <v>134</v>
      </c>
      <c r="E364" s="219" t="s">
        <v>608</v>
      </c>
      <c r="F364" s="220" t="s">
        <v>609</v>
      </c>
      <c r="G364" s="221" t="s">
        <v>341</v>
      </c>
      <c r="H364" s="222">
        <v>109.70999999999999</v>
      </c>
      <c r="I364" s="223"/>
      <c r="J364" s="224">
        <f>ROUND(I364*H364,2)</f>
        <v>0</v>
      </c>
      <c r="K364" s="220" t="s">
        <v>170</v>
      </c>
      <c r="L364" s="46"/>
      <c r="M364" s="225" t="s">
        <v>1</v>
      </c>
      <c r="N364" s="226" t="s">
        <v>41</v>
      </c>
      <c r="O364" s="93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9" t="s">
        <v>148</v>
      </c>
      <c r="AT364" s="229" t="s">
        <v>134</v>
      </c>
      <c r="AU364" s="229" t="s">
        <v>86</v>
      </c>
      <c r="AY364" s="19" t="s">
        <v>132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9" t="s">
        <v>84</v>
      </c>
      <c r="BK364" s="230">
        <f>ROUND(I364*H364,2)</f>
        <v>0</v>
      </c>
      <c r="BL364" s="19" t="s">
        <v>148</v>
      </c>
      <c r="BM364" s="229" t="s">
        <v>610</v>
      </c>
    </row>
    <row r="365" s="2" customFormat="1">
      <c r="A365" s="40"/>
      <c r="B365" s="41"/>
      <c r="C365" s="42"/>
      <c r="D365" s="266" t="s">
        <v>172</v>
      </c>
      <c r="E365" s="42"/>
      <c r="F365" s="267" t="s">
        <v>611</v>
      </c>
      <c r="G365" s="42"/>
      <c r="H365" s="42"/>
      <c r="I365" s="268"/>
      <c r="J365" s="42"/>
      <c r="K365" s="42"/>
      <c r="L365" s="46"/>
      <c r="M365" s="269"/>
      <c r="N365" s="270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172</v>
      </c>
      <c r="AU365" s="19" t="s">
        <v>86</v>
      </c>
    </row>
    <row r="366" s="2" customFormat="1" ht="49.05" customHeight="1">
      <c r="A366" s="40"/>
      <c r="B366" s="41"/>
      <c r="C366" s="218" t="s">
        <v>612</v>
      </c>
      <c r="D366" s="218" t="s">
        <v>134</v>
      </c>
      <c r="E366" s="219" t="s">
        <v>613</v>
      </c>
      <c r="F366" s="220" t="s">
        <v>614</v>
      </c>
      <c r="G366" s="221" t="s">
        <v>341</v>
      </c>
      <c r="H366" s="222">
        <v>1.7889999999999999</v>
      </c>
      <c r="I366" s="223"/>
      <c r="J366" s="224">
        <f>ROUND(I366*H366,2)</f>
        <v>0</v>
      </c>
      <c r="K366" s="220" t="s">
        <v>170</v>
      </c>
      <c r="L366" s="46"/>
      <c r="M366" s="225" t="s">
        <v>1</v>
      </c>
      <c r="N366" s="226" t="s">
        <v>41</v>
      </c>
      <c r="O366" s="93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9" t="s">
        <v>148</v>
      </c>
      <c r="AT366" s="229" t="s">
        <v>134</v>
      </c>
      <c r="AU366" s="229" t="s">
        <v>86</v>
      </c>
      <c r="AY366" s="19" t="s">
        <v>132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9" t="s">
        <v>84</v>
      </c>
      <c r="BK366" s="230">
        <f>ROUND(I366*H366,2)</f>
        <v>0</v>
      </c>
      <c r="BL366" s="19" t="s">
        <v>148</v>
      </c>
      <c r="BM366" s="229" t="s">
        <v>615</v>
      </c>
    </row>
    <row r="367" s="2" customFormat="1">
      <c r="A367" s="40"/>
      <c r="B367" s="41"/>
      <c r="C367" s="42"/>
      <c r="D367" s="266" t="s">
        <v>172</v>
      </c>
      <c r="E367" s="42"/>
      <c r="F367" s="267" t="s">
        <v>616</v>
      </c>
      <c r="G367" s="42"/>
      <c r="H367" s="42"/>
      <c r="I367" s="268"/>
      <c r="J367" s="42"/>
      <c r="K367" s="42"/>
      <c r="L367" s="46"/>
      <c r="M367" s="269"/>
      <c r="N367" s="270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172</v>
      </c>
      <c r="AU367" s="19" t="s">
        <v>86</v>
      </c>
    </row>
    <row r="368" s="14" customFormat="1">
      <c r="A368" s="14"/>
      <c r="B368" s="242"/>
      <c r="C368" s="243"/>
      <c r="D368" s="233" t="s">
        <v>144</v>
      </c>
      <c r="E368" s="244" t="s">
        <v>1</v>
      </c>
      <c r="F368" s="245" t="s">
        <v>617</v>
      </c>
      <c r="G368" s="243"/>
      <c r="H368" s="246">
        <v>1.7889999999999999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2" t="s">
        <v>144</v>
      </c>
      <c r="AU368" s="252" t="s">
        <v>86</v>
      </c>
      <c r="AV368" s="14" t="s">
        <v>86</v>
      </c>
      <c r="AW368" s="14" t="s">
        <v>32</v>
      </c>
      <c r="AX368" s="14" t="s">
        <v>84</v>
      </c>
      <c r="AY368" s="252" t="s">
        <v>132</v>
      </c>
    </row>
    <row r="369" s="12" customFormat="1" ht="25.92" customHeight="1">
      <c r="A369" s="12"/>
      <c r="B369" s="204"/>
      <c r="C369" s="205"/>
      <c r="D369" s="206" t="s">
        <v>75</v>
      </c>
      <c r="E369" s="207" t="s">
        <v>198</v>
      </c>
      <c r="F369" s="207" t="s">
        <v>199</v>
      </c>
      <c r="G369" s="205"/>
      <c r="H369" s="205"/>
      <c r="I369" s="208"/>
      <c r="J369" s="209">
        <f>BK369</f>
        <v>0</v>
      </c>
      <c r="K369" s="205"/>
      <c r="L369" s="210"/>
      <c r="M369" s="211"/>
      <c r="N369" s="212"/>
      <c r="O369" s="212"/>
      <c r="P369" s="213">
        <f>P370</f>
        <v>0</v>
      </c>
      <c r="Q369" s="212"/>
      <c r="R369" s="213">
        <f>R370</f>
        <v>0.96032448000000004</v>
      </c>
      <c r="S369" s="212"/>
      <c r="T369" s="214">
        <f>T370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5" t="s">
        <v>86</v>
      </c>
      <c r="AT369" s="216" t="s">
        <v>75</v>
      </c>
      <c r="AU369" s="216" t="s">
        <v>76</v>
      </c>
      <c r="AY369" s="215" t="s">
        <v>132</v>
      </c>
      <c r="BK369" s="217">
        <f>BK370</f>
        <v>0</v>
      </c>
    </row>
    <row r="370" s="12" customFormat="1" ht="22.8" customHeight="1">
      <c r="A370" s="12"/>
      <c r="B370" s="204"/>
      <c r="C370" s="205"/>
      <c r="D370" s="206" t="s">
        <v>75</v>
      </c>
      <c r="E370" s="264" t="s">
        <v>618</v>
      </c>
      <c r="F370" s="264" t="s">
        <v>619</v>
      </c>
      <c r="G370" s="205"/>
      <c r="H370" s="205"/>
      <c r="I370" s="208"/>
      <c r="J370" s="265">
        <f>BK370</f>
        <v>0</v>
      </c>
      <c r="K370" s="205"/>
      <c r="L370" s="210"/>
      <c r="M370" s="211"/>
      <c r="N370" s="212"/>
      <c r="O370" s="212"/>
      <c r="P370" s="213">
        <f>SUM(P371:P404)</f>
        <v>0</v>
      </c>
      <c r="Q370" s="212"/>
      <c r="R370" s="213">
        <f>SUM(R371:R404)</f>
        <v>0.96032448000000004</v>
      </c>
      <c r="S370" s="212"/>
      <c r="T370" s="214">
        <f>SUM(T371:T404)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5" t="s">
        <v>86</v>
      </c>
      <c r="AT370" s="216" t="s">
        <v>75</v>
      </c>
      <c r="AU370" s="216" t="s">
        <v>84</v>
      </c>
      <c r="AY370" s="215" t="s">
        <v>132</v>
      </c>
      <c r="BK370" s="217">
        <f>SUM(BK371:BK404)</f>
        <v>0</v>
      </c>
    </row>
    <row r="371" s="2" customFormat="1" ht="16.5" customHeight="1">
      <c r="A371" s="40"/>
      <c r="B371" s="41"/>
      <c r="C371" s="218" t="s">
        <v>620</v>
      </c>
      <c r="D371" s="218" t="s">
        <v>134</v>
      </c>
      <c r="E371" s="219" t="s">
        <v>621</v>
      </c>
      <c r="F371" s="220" t="s">
        <v>622</v>
      </c>
      <c r="G371" s="221" t="s">
        <v>169</v>
      </c>
      <c r="H371" s="222">
        <v>44.399999999999999</v>
      </c>
      <c r="I371" s="223"/>
      <c r="J371" s="224">
        <f>ROUND(I371*H371,2)</f>
        <v>0</v>
      </c>
      <c r="K371" s="220" t="s">
        <v>1</v>
      </c>
      <c r="L371" s="46"/>
      <c r="M371" s="225" t="s">
        <v>1</v>
      </c>
      <c r="N371" s="226" t="s">
        <v>41</v>
      </c>
      <c r="O371" s="93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9" t="s">
        <v>148</v>
      </c>
      <c r="AT371" s="229" t="s">
        <v>134</v>
      </c>
      <c r="AU371" s="229" t="s">
        <v>86</v>
      </c>
      <c r="AY371" s="19" t="s">
        <v>132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9" t="s">
        <v>84</v>
      </c>
      <c r="BK371" s="230">
        <f>ROUND(I371*H371,2)</f>
        <v>0</v>
      </c>
      <c r="BL371" s="19" t="s">
        <v>148</v>
      </c>
      <c r="BM371" s="229" t="s">
        <v>623</v>
      </c>
    </row>
    <row r="372" s="13" customFormat="1">
      <c r="A372" s="13"/>
      <c r="B372" s="231"/>
      <c r="C372" s="232"/>
      <c r="D372" s="233" t="s">
        <v>144</v>
      </c>
      <c r="E372" s="234" t="s">
        <v>1</v>
      </c>
      <c r="F372" s="235" t="s">
        <v>624</v>
      </c>
      <c r="G372" s="232"/>
      <c r="H372" s="234" t="s">
        <v>1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1" t="s">
        <v>144</v>
      </c>
      <c r="AU372" s="241" t="s">
        <v>86</v>
      </c>
      <c r="AV372" s="13" t="s">
        <v>84</v>
      </c>
      <c r="AW372" s="13" t="s">
        <v>32</v>
      </c>
      <c r="AX372" s="13" t="s">
        <v>76</v>
      </c>
      <c r="AY372" s="241" t="s">
        <v>132</v>
      </c>
    </row>
    <row r="373" s="14" customFormat="1">
      <c r="A373" s="14"/>
      <c r="B373" s="242"/>
      <c r="C373" s="243"/>
      <c r="D373" s="233" t="s">
        <v>144</v>
      </c>
      <c r="E373" s="244" t="s">
        <v>1</v>
      </c>
      <c r="F373" s="245" t="s">
        <v>625</v>
      </c>
      <c r="G373" s="243"/>
      <c r="H373" s="246">
        <v>14.800000000000001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2" t="s">
        <v>144</v>
      </c>
      <c r="AU373" s="252" t="s">
        <v>86</v>
      </c>
      <c r="AV373" s="14" t="s">
        <v>86</v>
      </c>
      <c r="AW373" s="14" t="s">
        <v>32</v>
      </c>
      <c r="AX373" s="14" t="s">
        <v>76</v>
      </c>
      <c r="AY373" s="252" t="s">
        <v>132</v>
      </c>
    </row>
    <row r="374" s="14" customFormat="1">
      <c r="A374" s="14"/>
      <c r="B374" s="242"/>
      <c r="C374" s="243"/>
      <c r="D374" s="233" t="s">
        <v>144</v>
      </c>
      <c r="E374" s="244" t="s">
        <v>1</v>
      </c>
      <c r="F374" s="245" t="s">
        <v>626</v>
      </c>
      <c r="G374" s="243"/>
      <c r="H374" s="246">
        <v>14.800000000000001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2" t="s">
        <v>144</v>
      </c>
      <c r="AU374" s="252" t="s">
        <v>86</v>
      </c>
      <c r="AV374" s="14" t="s">
        <v>86</v>
      </c>
      <c r="AW374" s="14" t="s">
        <v>32</v>
      </c>
      <c r="AX374" s="14" t="s">
        <v>76</v>
      </c>
      <c r="AY374" s="252" t="s">
        <v>132</v>
      </c>
    </row>
    <row r="375" s="14" customFormat="1">
      <c r="A375" s="14"/>
      <c r="B375" s="242"/>
      <c r="C375" s="243"/>
      <c r="D375" s="233" t="s">
        <v>144</v>
      </c>
      <c r="E375" s="244" t="s">
        <v>1</v>
      </c>
      <c r="F375" s="245" t="s">
        <v>627</v>
      </c>
      <c r="G375" s="243"/>
      <c r="H375" s="246">
        <v>14.800000000000001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2" t="s">
        <v>144</v>
      </c>
      <c r="AU375" s="252" t="s">
        <v>86</v>
      </c>
      <c r="AV375" s="14" t="s">
        <v>86</v>
      </c>
      <c r="AW375" s="14" t="s">
        <v>32</v>
      </c>
      <c r="AX375" s="14" t="s">
        <v>76</v>
      </c>
      <c r="AY375" s="252" t="s">
        <v>132</v>
      </c>
    </row>
    <row r="376" s="15" customFormat="1">
      <c r="A376" s="15"/>
      <c r="B376" s="253"/>
      <c r="C376" s="254"/>
      <c r="D376" s="233" t="s">
        <v>144</v>
      </c>
      <c r="E376" s="255" t="s">
        <v>1</v>
      </c>
      <c r="F376" s="256" t="s">
        <v>147</v>
      </c>
      <c r="G376" s="254"/>
      <c r="H376" s="257">
        <v>44.399999999999999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3" t="s">
        <v>144</v>
      </c>
      <c r="AU376" s="263" t="s">
        <v>86</v>
      </c>
      <c r="AV376" s="15" t="s">
        <v>148</v>
      </c>
      <c r="AW376" s="15" t="s">
        <v>32</v>
      </c>
      <c r="AX376" s="15" t="s">
        <v>84</v>
      </c>
      <c r="AY376" s="263" t="s">
        <v>132</v>
      </c>
    </row>
    <row r="377" s="2" customFormat="1" ht="33" customHeight="1">
      <c r="A377" s="40"/>
      <c r="B377" s="41"/>
      <c r="C377" s="218" t="s">
        <v>628</v>
      </c>
      <c r="D377" s="218" t="s">
        <v>134</v>
      </c>
      <c r="E377" s="219" t="s">
        <v>629</v>
      </c>
      <c r="F377" s="220" t="s">
        <v>630</v>
      </c>
      <c r="G377" s="221" t="s">
        <v>489</v>
      </c>
      <c r="H377" s="222">
        <v>18</v>
      </c>
      <c r="I377" s="223"/>
      <c r="J377" s="224">
        <f>ROUND(I377*H377,2)</f>
        <v>0</v>
      </c>
      <c r="K377" s="220" t="s">
        <v>170</v>
      </c>
      <c r="L377" s="46"/>
      <c r="M377" s="225" t="s">
        <v>1</v>
      </c>
      <c r="N377" s="226" t="s">
        <v>41</v>
      </c>
      <c r="O377" s="93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9" t="s">
        <v>138</v>
      </c>
      <c r="AT377" s="229" t="s">
        <v>134</v>
      </c>
      <c r="AU377" s="229" t="s">
        <v>86</v>
      </c>
      <c r="AY377" s="19" t="s">
        <v>132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9" t="s">
        <v>84</v>
      </c>
      <c r="BK377" s="230">
        <f>ROUND(I377*H377,2)</f>
        <v>0</v>
      </c>
      <c r="BL377" s="19" t="s">
        <v>138</v>
      </c>
      <c r="BM377" s="229" t="s">
        <v>631</v>
      </c>
    </row>
    <row r="378" s="2" customFormat="1">
      <c r="A378" s="40"/>
      <c r="B378" s="41"/>
      <c r="C378" s="42"/>
      <c r="D378" s="266" t="s">
        <v>172</v>
      </c>
      <c r="E378" s="42"/>
      <c r="F378" s="267" t="s">
        <v>632</v>
      </c>
      <c r="G378" s="42"/>
      <c r="H378" s="42"/>
      <c r="I378" s="268"/>
      <c r="J378" s="42"/>
      <c r="K378" s="42"/>
      <c r="L378" s="46"/>
      <c r="M378" s="269"/>
      <c r="N378" s="270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172</v>
      </c>
      <c r="AU378" s="19" t="s">
        <v>86</v>
      </c>
    </row>
    <row r="379" s="14" customFormat="1">
      <c r="A379" s="14"/>
      <c r="B379" s="242"/>
      <c r="C379" s="243"/>
      <c r="D379" s="233" t="s">
        <v>144</v>
      </c>
      <c r="E379" s="244" t="s">
        <v>1</v>
      </c>
      <c r="F379" s="245" t="s">
        <v>633</v>
      </c>
      <c r="G379" s="243"/>
      <c r="H379" s="246">
        <v>6.46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2" t="s">
        <v>144</v>
      </c>
      <c r="AU379" s="252" t="s">
        <v>86</v>
      </c>
      <c r="AV379" s="14" t="s">
        <v>86</v>
      </c>
      <c r="AW379" s="14" t="s">
        <v>32</v>
      </c>
      <c r="AX379" s="14" t="s">
        <v>76</v>
      </c>
      <c r="AY379" s="252" t="s">
        <v>132</v>
      </c>
    </row>
    <row r="380" s="14" customFormat="1">
      <c r="A380" s="14"/>
      <c r="B380" s="242"/>
      <c r="C380" s="243"/>
      <c r="D380" s="233" t="s">
        <v>144</v>
      </c>
      <c r="E380" s="244" t="s">
        <v>1</v>
      </c>
      <c r="F380" s="245" t="s">
        <v>634</v>
      </c>
      <c r="G380" s="243"/>
      <c r="H380" s="246">
        <v>6.46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2" t="s">
        <v>144</v>
      </c>
      <c r="AU380" s="252" t="s">
        <v>86</v>
      </c>
      <c r="AV380" s="14" t="s">
        <v>86</v>
      </c>
      <c r="AW380" s="14" t="s">
        <v>32</v>
      </c>
      <c r="AX380" s="14" t="s">
        <v>76</v>
      </c>
      <c r="AY380" s="252" t="s">
        <v>132</v>
      </c>
    </row>
    <row r="381" s="14" customFormat="1">
      <c r="A381" s="14"/>
      <c r="B381" s="242"/>
      <c r="C381" s="243"/>
      <c r="D381" s="233" t="s">
        <v>144</v>
      </c>
      <c r="E381" s="244" t="s">
        <v>1</v>
      </c>
      <c r="F381" s="245" t="s">
        <v>635</v>
      </c>
      <c r="G381" s="243"/>
      <c r="H381" s="246">
        <v>5.0800000000000001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2" t="s">
        <v>144</v>
      </c>
      <c r="AU381" s="252" t="s">
        <v>86</v>
      </c>
      <c r="AV381" s="14" t="s">
        <v>86</v>
      </c>
      <c r="AW381" s="14" t="s">
        <v>32</v>
      </c>
      <c r="AX381" s="14" t="s">
        <v>76</v>
      </c>
      <c r="AY381" s="252" t="s">
        <v>132</v>
      </c>
    </row>
    <row r="382" s="15" customFormat="1">
      <c r="A382" s="15"/>
      <c r="B382" s="253"/>
      <c r="C382" s="254"/>
      <c r="D382" s="233" t="s">
        <v>144</v>
      </c>
      <c r="E382" s="255" t="s">
        <v>1</v>
      </c>
      <c r="F382" s="256" t="s">
        <v>147</v>
      </c>
      <c r="G382" s="254"/>
      <c r="H382" s="257">
        <v>18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3" t="s">
        <v>144</v>
      </c>
      <c r="AU382" s="263" t="s">
        <v>86</v>
      </c>
      <c r="AV382" s="15" t="s">
        <v>148</v>
      </c>
      <c r="AW382" s="15" t="s">
        <v>32</v>
      </c>
      <c r="AX382" s="15" t="s">
        <v>84</v>
      </c>
      <c r="AY382" s="263" t="s">
        <v>132</v>
      </c>
    </row>
    <row r="383" s="2" customFormat="1" ht="37.8" customHeight="1">
      <c r="A383" s="40"/>
      <c r="B383" s="41"/>
      <c r="C383" s="293" t="s">
        <v>636</v>
      </c>
      <c r="D383" s="293" t="s">
        <v>338</v>
      </c>
      <c r="E383" s="294" t="s">
        <v>637</v>
      </c>
      <c r="F383" s="295" t="s">
        <v>638</v>
      </c>
      <c r="G383" s="296" t="s">
        <v>169</v>
      </c>
      <c r="H383" s="297">
        <v>18</v>
      </c>
      <c r="I383" s="298"/>
      <c r="J383" s="299">
        <f>ROUND(I383*H383,2)</f>
        <v>0</v>
      </c>
      <c r="K383" s="295" t="s">
        <v>170</v>
      </c>
      <c r="L383" s="300"/>
      <c r="M383" s="301" t="s">
        <v>1</v>
      </c>
      <c r="N383" s="302" t="s">
        <v>41</v>
      </c>
      <c r="O383" s="93"/>
      <c r="P383" s="227">
        <f>O383*H383</f>
        <v>0</v>
      </c>
      <c r="Q383" s="227">
        <v>0.053100000000000001</v>
      </c>
      <c r="R383" s="227">
        <f>Q383*H383</f>
        <v>0.95579999999999998</v>
      </c>
      <c r="S383" s="227">
        <v>0</v>
      </c>
      <c r="T383" s="22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9" t="s">
        <v>265</v>
      </c>
      <c r="AT383" s="229" t="s">
        <v>338</v>
      </c>
      <c r="AU383" s="229" t="s">
        <v>86</v>
      </c>
      <c r="AY383" s="19" t="s">
        <v>132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9" t="s">
        <v>84</v>
      </c>
      <c r="BK383" s="230">
        <f>ROUND(I383*H383,2)</f>
        <v>0</v>
      </c>
      <c r="BL383" s="19" t="s">
        <v>138</v>
      </c>
      <c r="BM383" s="229" t="s">
        <v>639</v>
      </c>
    </row>
    <row r="384" s="14" customFormat="1">
      <c r="A384" s="14"/>
      <c r="B384" s="242"/>
      <c r="C384" s="243"/>
      <c r="D384" s="233" t="s">
        <v>144</v>
      </c>
      <c r="E384" s="244" t="s">
        <v>1</v>
      </c>
      <c r="F384" s="245" t="s">
        <v>633</v>
      </c>
      <c r="G384" s="243"/>
      <c r="H384" s="246">
        <v>6.46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2" t="s">
        <v>144</v>
      </c>
      <c r="AU384" s="252" t="s">
        <v>86</v>
      </c>
      <c r="AV384" s="14" t="s">
        <v>86</v>
      </c>
      <c r="AW384" s="14" t="s">
        <v>32</v>
      </c>
      <c r="AX384" s="14" t="s">
        <v>76</v>
      </c>
      <c r="AY384" s="252" t="s">
        <v>132</v>
      </c>
    </row>
    <row r="385" s="14" customFormat="1">
      <c r="A385" s="14"/>
      <c r="B385" s="242"/>
      <c r="C385" s="243"/>
      <c r="D385" s="233" t="s">
        <v>144</v>
      </c>
      <c r="E385" s="244" t="s">
        <v>1</v>
      </c>
      <c r="F385" s="245" t="s">
        <v>634</v>
      </c>
      <c r="G385" s="243"/>
      <c r="H385" s="246">
        <v>6.46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2" t="s">
        <v>144</v>
      </c>
      <c r="AU385" s="252" t="s">
        <v>86</v>
      </c>
      <c r="AV385" s="14" t="s">
        <v>86</v>
      </c>
      <c r="AW385" s="14" t="s">
        <v>32</v>
      </c>
      <c r="AX385" s="14" t="s">
        <v>76</v>
      </c>
      <c r="AY385" s="252" t="s">
        <v>132</v>
      </c>
    </row>
    <row r="386" s="14" customFormat="1">
      <c r="A386" s="14"/>
      <c r="B386" s="242"/>
      <c r="C386" s="243"/>
      <c r="D386" s="233" t="s">
        <v>144</v>
      </c>
      <c r="E386" s="244" t="s">
        <v>1</v>
      </c>
      <c r="F386" s="245" t="s">
        <v>635</v>
      </c>
      <c r="G386" s="243"/>
      <c r="H386" s="246">
        <v>5.0800000000000001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2" t="s">
        <v>144</v>
      </c>
      <c r="AU386" s="252" t="s">
        <v>86</v>
      </c>
      <c r="AV386" s="14" t="s">
        <v>86</v>
      </c>
      <c r="AW386" s="14" t="s">
        <v>32</v>
      </c>
      <c r="AX386" s="14" t="s">
        <v>76</v>
      </c>
      <c r="AY386" s="252" t="s">
        <v>132</v>
      </c>
    </row>
    <row r="387" s="15" customFormat="1">
      <c r="A387" s="15"/>
      <c r="B387" s="253"/>
      <c r="C387" s="254"/>
      <c r="D387" s="233" t="s">
        <v>144</v>
      </c>
      <c r="E387" s="255" t="s">
        <v>1</v>
      </c>
      <c r="F387" s="256" t="s">
        <v>147</v>
      </c>
      <c r="G387" s="254"/>
      <c r="H387" s="257">
        <v>18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3" t="s">
        <v>144</v>
      </c>
      <c r="AU387" s="263" t="s">
        <v>86</v>
      </c>
      <c r="AV387" s="15" t="s">
        <v>148</v>
      </c>
      <c r="AW387" s="15" t="s">
        <v>32</v>
      </c>
      <c r="AX387" s="15" t="s">
        <v>84</v>
      </c>
      <c r="AY387" s="263" t="s">
        <v>132</v>
      </c>
    </row>
    <row r="388" s="2" customFormat="1" ht="16.5" customHeight="1">
      <c r="A388" s="40"/>
      <c r="B388" s="41"/>
      <c r="C388" s="218" t="s">
        <v>640</v>
      </c>
      <c r="D388" s="218" t="s">
        <v>134</v>
      </c>
      <c r="E388" s="219" t="s">
        <v>641</v>
      </c>
      <c r="F388" s="220" t="s">
        <v>642</v>
      </c>
      <c r="G388" s="221" t="s">
        <v>169</v>
      </c>
      <c r="H388" s="222">
        <v>18.852</v>
      </c>
      <c r="I388" s="223"/>
      <c r="J388" s="224">
        <f>ROUND(I388*H388,2)</f>
        <v>0</v>
      </c>
      <c r="K388" s="220" t="s">
        <v>170</v>
      </c>
      <c r="L388" s="46"/>
      <c r="M388" s="225" t="s">
        <v>1</v>
      </c>
      <c r="N388" s="226" t="s">
        <v>41</v>
      </c>
      <c r="O388" s="93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9" t="s">
        <v>138</v>
      </c>
      <c r="AT388" s="229" t="s">
        <v>134</v>
      </c>
      <c r="AU388" s="229" t="s">
        <v>86</v>
      </c>
      <c r="AY388" s="19" t="s">
        <v>132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9" t="s">
        <v>84</v>
      </c>
      <c r="BK388" s="230">
        <f>ROUND(I388*H388,2)</f>
        <v>0</v>
      </c>
      <c r="BL388" s="19" t="s">
        <v>138</v>
      </c>
      <c r="BM388" s="229" t="s">
        <v>643</v>
      </c>
    </row>
    <row r="389" s="2" customFormat="1">
      <c r="A389" s="40"/>
      <c r="B389" s="41"/>
      <c r="C389" s="42"/>
      <c r="D389" s="266" t="s">
        <v>172</v>
      </c>
      <c r="E389" s="42"/>
      <c r="F389" s="267" t="s">
        <v>644</v>
      </c>
      <c r="G389" s="42"/>
      <c r="H389" s="42"/>
      <c r="I389" s="268"/>
      <c r="J389" s="42"/>
      <c r="K389" s="42"/>
      <c r="L389" s="46"/>
      <c r="M389" s="269"/>
      <c r="N389" s="270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172</v>
      </c>
      <c r="AU389" s="19" t="s">
        <v>86</v>
      </c>
    </row>
    <row r="390" s="14" customFormat="1">
      <c r="A390" s="14"/>
      <c r="B390" s="242"/>
      <c r="C390" s="243"/>
      <c r="D390" s="233" t="s">
        <v>144</v>
      </c>
      <c r="E390" s="244" t="s">
        <v>1</v>
      </c>
      <c r="F390" s="245" t="s">
        <v>645</v>
      </c>
      <c r="G390" s="243"/>
      <c r="H390" s="246">
        <v>4.4000000000000004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2" t="s">
        <v>144</v>
      </c>
      <c r="AU390" s="252" t="s">
        <v>86</v>
      </c>
      <c r="AV390" s="14" t="s">
        <v>86</v>
      </c>
      <c r="AW390" s="14" t="s">
        <v>32</v>
      </c>
      <c r="AX390" s="14" t="s">
        <v>76</v>
      </c>
      <c r="AY390" s="252" t="s">
        <v>132</v>
      </c>
    </row>
    <row r="391" s="14" customFormat="1">
      <c r="A391" s="14"/>
      <c r="B391" s="242"/>
      <c r="C391" s="243"/>
      <c r="D391" s="233" t="s">
        <v>144</v>
      </c>
      <c r="E391" s="244" t="s">
        <v>1</v>
      </c>
      <c r="F391" s="245" t="s">
        <v>646</v>
      </c>
      <c r="G391" s="243"/>
      <c r="H391" s="246">
        <v>4.4000000000000004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2" t="s">
        <v>144</v>
      </c>
      <c r="AU391" s="252" t="s">
        <v>86</v>
      </c>
      <c r="AV391" s="14" t="s">
        <v>86</v>
      </c>
      <c r="AW391" s="14" t="s">
        <v>32</v>
      </c>
      <c r="AX391" s="14" t="s">
        <v>76</v>
      </c>
      <c r="AY391" s="252" t="s">
        <v>132</v>
      </c>
    </row>
    <row r="392" s="14" customFormat="1">
      <c r="A392" s="14"/>
      <c r="B392" s="242"/>
      <c r="C392" s="243"/>
      <c r="D392" s="233" t="s">
        <v>144</v>
      </c>
      <c r="E392" s="244" t="s">
        <v>1</v>
      </c>
      <c r="F392" s="245" t="s">
        <v>647</v>
      </c>
      <c r="G392" s="243"/>
      <c r="H392" s="246">
        <v>4.4000000000000004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2" t="s">
        <v>144</v>
      </c>
      <c r="AU392" s="252" t="s">
        <v>86</v>
      </c>
      <c r="AV392" s="14" t="s">
        <v>86</v>
      </c>
      <c r="AW392" s="14" t="s">
        <v>32</v>
      </c>
      <c r="AX392" s="14" t="s">
        <v>76</v>
      </c>
      <c r="AY392" s="252" t="s">
        <v>132</v>
      </c>
    </row>
    <row r="393" s="14" customFormat="1">
      <c r="A393" s="14"/>
      <c r="B393" s="242"/>
      <c r="C393" s="243"/>
      <c r="D393" s="233" t="s">
        <v>144</v>
      </c>
      <c r="E393" s="244" t="s">
        <v>1</v>
      </c>
      <c r="F393" s="245" t="s">
        <v>648</v>
      </c>
      <c r="G393" s="243"/>
      <c r="H393" s="246">
        <v>5.6520000000000001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2" t="s">
        <v>144</v>
      </c>
      <c r="AU393" s="252" t="s">
        <v>86</v>
      </c>
      <c r="AV393" s="14" t="s">
        <v>86</v>
      </c>
      <c r="AW393" s="14" t="s">
        <v>32</v>
      </c>
      <c r="AX393" s="14" t="s">
        <v>76</v>
      </c>
      <c r="AY393" s="252" t="s">
        <v>132</v>
      </c>
    </row>
    <row r="394" s="15" customFormat="1">
      <c r="A394" s="15"/>
      <c r="B394" s="253"/>
      <c r="C394" s="254"/>
      <c r="D394" s="233" t="s">
        <v>144</v>
      </c>
      <c r="E394" s="255" t="s">
        <v>1</v>
      </c>
      <c r="F394" s="256" t="s">
        <v>147</v>
      </c>
      <c r="G394" s="254"/>
      <c r="H394" s="257">
        <v>18.852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3" t="s">
        <v>144</v>
      </c>
      <c r="AU394" s="263" t="s">
        <v>86</v>
      </c>
      <c r="AV394" s="15" t="s">
        <v>148</v>
      </c>
      <c r="AW394" s="15" t="s">
        <v>32</v>
      </c>
      <c r="AX394" s="15" t="s">
        <v>84</v>
      </c>
      <c r="AY394" s="263" t="s">
        <v>132</v>
      </c>
    </row>
    <row r="395" s="2" customFormat="1" ht="16.5" customHeight="1">
      <c r="A395" s="40"/>
      <c r="B395" s="41"/>
      <c r="C395" s="218" t="s">
        <v>649</v>
      </c>
      <c r="D395" s="218" t="s">
        <v>134</v>
      </c>
      <c r="E395" s="219" t="s">
        <v>650</v>
      </c>
      <c r="F395" s="220" t="s">
        <v>651</v>
      </c>
      <c r="G395" s="221" t="s">
        <v>169</v>
      </c>
      <c r="H395" s="222">
        <v>18.852</v>
      </c>
      <c r="I395" s="223"/>
      <c r="J395" s="224">
        <f>ROUND(I395*H395,2)</f>
        <v>0</v>
      </c>
      <c r="K395" s="220" t="s">
        <v>170</v>
      </c>
      <c r="L395" s="46"/>
      <c r="M395" s="225" t="s">
        <v>1</v>
      </c>
      <c r="N395" s="226" t="s">
        <v>41</v>
      </c>
      <c r="O395" s="93"/>
      <c r="P395" s="227">
        <f>O395*H395</f>
        <v>0</v>
      </c>
      <c r="Q395" s="227">
        <v>0.00024000000000000001</v>
      </c>
      <c r="R395" s="227">
        <f>Q395*H395</f>
        <v>0.00452448</v>
      </c>
      <c r="S395" s="227">
        <v>0</v>
      </c>
      <c r="T395" s="22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9" t="s">
        <v>138</v>
      </c>
      <c r="AT395" s="229" t="s">
        <v>134</v>
      </c>
      <c r="AU395" s="229" t="s">
        <v>86</v>
      </c>
      <c r="AY395" s="19" t="s">
        <v>132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9" t="s">
        <v>84</v>
      </c>
      <c r="BK395" s="230">
        <f>ROUND(I395*H395,2)</f>
        <v>0</v>
      </c>
      <c r="BL395" s="19" t="s">
        <v>138</v>
      </c>
      <c r="BM395" s="229" t="s">
        <v>652</v>
      </c>
    </row>
    <row r="396" s="2" customFormat="1">
      <c r="A396" s="40"/>
      <c r="B396" s="41"/>
      <c r="C396" s="42"/>
      <c r="D396" s="266" t="s">
        <v>172</v>
      </c>
      <c r="E396" s="42"/>
      <c r="F396" s="267" t="s">
        <v>653</v>
      </c>
      <c r="G396" s="42"/>
      <c r="H396" s="42"/>
      <c r="I396" s="268"/>
      <c r="J396" s="42"/>
      <c r="K396" s="42"/>
      <c r="L396" s="46"/>
      <c r="M396" s="269"/>
      <c r="N396" s="270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172</v>
      </c>
      <c r="AU396" s="19" t="s">
        <v>86</v>
      </c>
    </row>
    <row r="397" s="13" customFormat="1">
      <c r="A397" s="13"/>
      <c r="B397" s="231"/>
      <c r="C397" s="232"/>
      <c r="D397" s="233" t="s">
        <v>144</v>
      </c>
      <c r="E397" s="234" t="s">
        <v>1</v>
      </c>
      <c r="F397" s="235" t="s">
        <v>654</v>
      </c>
      <c r="G397" s="232"/>
      <c r="H397" s="234" t="s">
        <v>1</v>
      </c>
      <c r="I397" s="236"/>
      <c r="J397" s="232"/>
      <c r="K397" s="232"/>
      <c r="L397" s="237"/>
      <c r="M397" s="238"/>
      <c r="N397" s="239"/>
      <c r="O397" s="239"/>
      <c r="P397" s="239"/>
      <c r="Q397" s="239"/>
      <c r="R397" s="239"/>
      <c r="S397" s="239"/>
      <c r="T397" s="24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1" t="s">
        <v>144</v>
      </c>
      <c r="AU397" s="241" t="s">
        <v>86</v>
      </c>
      <c r="AV397" s="13" t="s">
        <v>84</v>
      </c>
      <c r="AW397" s="13" t="s">
        <v>32</v>
      </c>
      <c r="AX397" s="13" t="s">
        <v>76</v>
      </c>
      <c r="AY397" s="241" t="s">
        <v>132</v>
      </c>
    </row>
    <row r="398" s="14" customFormat="1">
      <c r="A398" s="14"/>
      <c r="B398" s="242"/>
      <c r="C398" s="243"/>
      <c r="D398" s="233" t="s">
        <v>144</v>
      </c>
      <c r="E398" s="244" t="s">
        <v>1</v>
      </c>
      <c r="F398" s="245" t="s">
        <v>645</v>
      </c>
      <c r="G398" s="243"/>
      <c r="H398" s="246">
        <v>4.4000000000000004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2" t="s">
        <v>144</v>
      </c>
      <c r="AU398" s="252" t="s">
        <v>86</v>
      </c>
      <c r="AV398" s="14" t="s">
        <v>86</v>
      </c>
      <c r="AW398" s="14" t="s">
        <v>32</v>
      </c>
      <c r="AX398" s="14" t="s">
        <v>76</v>
      </c>
      <c r="AY398" s="252" t="s">
        <v>132</v>
      </c>
    </row>
    <row r="399" s="14" customFormat="1">
      <c r="A399" s="14"/>
      <c r="B399" s="242"/>
      <c r="C399" s="243"/>
      <c r="D399" s="233" t="s">
        <v>144</v>
      </c>
      <c r="E399" s="244" t="s">
        <v>1</v>
      </c>
      <c r="F399" s="245" t="s">
        <v>646</v>
      </c>
      <c r="G399" s="243"/>
      <c r="H399" s="246">
        <v>4.4000000000000004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2" t="s">
        <v>144</v>
      </c>
      <c r="AU399" s="252" t="s">
        <v>86</v>
      </c>
      <c r="AV399" s="14" t="s">
        <v>86</v>
      </c>
      <c r="AW399" s="14" t="s">
        <v>32</v>
      </c>
      <c r="AX399" s="14" t="s">
        <v>76</v>
      </c>
      <c r="AY399" s="252" t="s">
        <v>132</v>
      </c>
    </row>
    <row r="400" s="14" customFormat="1">
      <c r="A400" s="14"/>
      <c r="B400" s="242"/>
      <c r="C400" s="243"/>
      <c r="D400" s="233" t="s">
        <v>144</v>
      </c>
      <c r="E400" s="244" t="s">
        <v>1</v>
      </c>
      <c r="F400" s="245" t="s">
        <v>647</v>
      </c>
      <c r="G400" s="243"/>
      <c r="H400" s="246">
        <v>4.4000000000000004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2" t="s">
        <v>144</v>
      </c>
      <c r="AU400" s="252" t="s">
        <v>86</v>
      </c>
      <c r="AV400" s="14" t="s">
        <v>86</v>
      </c>
      <c r="AW400" s="14" t="s">
        <v>32</v>
      </c>
      <c r="AX400" s="14" t="s">
        <v>76</v>
      </c>
      <c r="AY400" s="252" t="s">
        <v>132</v>
      </c>
    </row>
    <row r="401" s="14" customFormat="1">
      <c r="A401" s="14"/>
      <c r="B401" s="242"/>
      <c r="C401" s="243"/>
      <c r="D401" s="233" t="s">
        <v>144</v>
      </c>
      <c r="E401" s="244" t="s">
        <v>1</v>
      </c>
      <c r="F401" s="245" t="s">
        <v>648</v>
      </c>
      <c r="G401" s="243"/>
      <c r="H401" s="246">
        <v>5.6520000000000001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2" t="s">
        <v>144</v>
      </c>
      <c r="AU401" s="252" t="s">
        <v>86</v>
      </c>
      <c r="AV401" s="14" t="s">
        <v>86</v>
      </c>
      <c r="AW401" s="14" t="s">
        <v>32</v>
      </c>
      <c r="AX401" s="14" t="s">
        <v>76</v>
      </c>
      <c r="AY401" s="252" t="s">
        <v>132</v>
      </c>
    </row>
    <row r="402" s="15" customFormat="1">
      <c r="A402" s="15"/>
      <c r="B402" s="253"/>
      <c r="C402" s="254"/>
      <c r="D402" s="233" t="s">
        <v>144</v>
      </c>
      <c r="E402" s="255" t="s">
        <v>1</v>
      </c>
      <c r="F402" s="256" t="s">
        <v>147</v>
      </c>
      <c r="G402" s="254"/>
      <c r="H402" s="257">
        <v>18.852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3" t="s">
        <v>144</v>
      </c>
      <c r="AU402" s="263" t="s">
        <v>86</v>
      </c>
      <c r="AV402" s="15" t="s">
        <v>148</v>
      </c>
      <c r="AW402" s="15" t="s">
        <v>32</v>
      </c>
      <c r="AX402" s="15" t="s">
        <v>84</v>
      </c>
      <c r="AY402" s="263" t="s">
        <v>132</v>
      </c>
    </row>
    <row r="403" s="2" customFormat="1" ht="24.15" customHeight="1">
      <c r="A403" s="40"/>
      <c r="B403" s="41"/>
      <c r="C403" s="218" t="s">
        <v>655</v>
      </c>
      <c r="D403" s="218" t="s">
        <v>134</v>
      </c>
      <c r="E403" s="219" t="s">
        <v>656</v>
      </c>
      <c r="F403" s="220" t="s">
        <v>657</v>
      </c>
      <c r="G403" s="221" t="s">
        <v>658</v>
      </c>
      <c r="H403" s="315"/>
      <c r="I403" s="223"/>
      <c r="J403" s="224">
        <f>ROUND(I403*H403,2)</f>
        <v>0</v>
      </c>
      <c r="K403" s="220" t="s">
        <v>170</v>
      </c>
      <c r="L403" s="46"/>
      <c r="M403" s="225" t="s">
        <v>1</v>
      </c>
      <c r="N403" s="226" t="s">
        <v>41</v>
      </c>
      <c r="O403" s="93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9" t="s">
        <v>148</v>
      </c>
      <c r="AT403" s="229" t="s">
        <v>134</v>
      </c>
      <c r="AU403" s="229" t="s">
        <v>86</v>
      </c>
      <c r="AY403" s="19" t="s">
        <v>132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19" t="s">
        <v>84</v>
      </c>
      <c r="BK403" s="230">
        <f>ROUND(I403*H403,2)</f>
        <v>0</v>
      </c>
      <c r="BL403" s="19" t="s">
        <v>148</v>
      </c>
      <c r="BM403" s="229" t="s">
        <v>659</v>
      </c>
    </row>
    <row r="404" s="2" customFormat="1">
      <c r="A404" s="40"/>
      <c r="B404" s="41"/>
      <c r="C404" s="42"/>
      <c r="D404" s="266" t="s">
        <v>172</v>
      </c>
      <c r="E404" s="42"/>
      <c r="F404" s="267" t="s">
        <v>660</v>
      </c>
      <c r="G404" s="42"/>
      <c r="H404" s="42"/>
      <c r="I404" s="268"/>
      <c r="J404" s="42"/>
      <c r="K404" s="42"/>
      <c r="L404" s="46"/>
      <c r="M404" s="316"/>
      <c r="N404" s="317"/>
      <c r="O404" s="273"/>
      <c r="P404" s="273"/>
      <c r="Q404" s="273"/>
      <c r="R404" s="273"/>
      <c r="S404" s="273"/>
      <c r="T404" s="318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172</v>
      </c>
      <c r="AU404" s="19" t="s">
        <v>86</v>
      </c>
    </row>
    <row r="405" s="2" customFormat="1" ht="6.96" customHeight="1">
      <c r="A405" s="40"/>
      <c r="B405" s="68"/>
      <c r="C405" s="69"/>
      <c r="D405" s="69"/>
      <c r="E405" s="69"/>
      <c r="F405" s="69"/>
      <c r="G405" s="69"/>
      <c r="H405" s="69"/>
      <c r="I405" s="69"/>
      <c r="J405" s="69"/>
      <c r="K405" s="69"/>
      <c r="L405" s="46"/>
      <c r="M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</sheetData>
  <sheetProtection sheet="1" autoFilter="0" formatColumns="0" formatRows="0" objects="1" scenarios="1" spinCount="100000" saltValue="Z5RsNsexw9Ae5eUX0h9kkwdc6i2azKWPrLRj7IaxJnGcMwXrn2+5t6oIV/gnJg4Q7q1TG4zzWOh5zMjimw+mDQ==" hashValue="8AFvwqEmq7r6FB5g57Mr/B4f21LaimFpAuUz+RaoqTh4Fls3TJk+/tVF4mf+tsyS3VRRqZDKo329mfcqSvyhqw==" algorithmName="SHA-512" password="CC35"/>
  <autoFilter ref="C125:K40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0" r:id="rId1" display="https://podminky.urs.cz/item/CS_URS_2024_01/113106192"/>
    <hyperlink ref="F135" r:id="rId2" display="https://podminky.urs.cz/item/CS_URS_2024_01/113107512"/>
    <hyperlink ref="F141" r:id="rId3" display="https://podminky.urs.cz/item/CS_URS_2024_01/115101201"/>
    <hyperlink ref="F144" r:id="rId4" display="https://podminky.urs.cz/item/CS_URS_2024_01/115108111"/>
    <hyperlink ref="F147" r:id="rId5" display="https://podminky.urs.cz/item/CS_URS_2024_01/121151105"/>
    <hyperlink ref="F150" r:id="rId6" display="https://podminky.urs.cz/item/CS_URS_2024_01/131213131"/>
    <hyperlink ref="F155" r:id="rId7" display="https://podminky.urs.cz/item/CS_URS_2024_01/133154102"/>
    <hyperlink ref="F166" r:id="rId8" display="https://podminky.urs.cz/item/CS_URS_2024_01/133454101"/>
    <hyperlink ref="F169" r:id="rId9" display="https://podminky.urs.cz/item/CS_URS_2024_01/151101103"/>
    <hyperlink ref="F173" r:id="rId10" display="https://podminky.urs.cz/item/CS_URS_2024_01/151101113"/>
    <hyperlink ref="F177" r:id="rId11" display="https://podminky.urs.cz/item/CS_URS_2024_01/151301103"/>
    <hyperlink ref="F182" r:id="rId12" display="https://podminky.urs.cz/item/CS_URS_2024_01/151301113"/>
    <hyperlink ref="F190" r:id="rId13" display="https://podminky.urs.cz/item/CS_URS_2024_01/153116111"/>
    <hyperlink ref="F196" r:id="rId14" display="https://podminky.urs.cz/item/CS_URS_2024_01/153116112"/>
    <hyperlink ref="F229" r:id="rId15" display="https://podminky.urs.cz/item/CS_URS_2024_01/153116113"/>
    <hyperlink ref="F237" r:id="rId16" display="https://podminky.urs.cz/item/CS_URS_2024_01/161151113"/>
    <hyperlink ref="F240" r:id="rId17" display="https://podminky.urs.cz/item/CS_URS_2024_01/162251102"/>
    <hyperlink ref="F245" r:id="rId18" display="https://podminky.urs.cz/item/CS_URS_2024_01/162251122"/>
    <hyperlink ref="F248" r:id="rId19" display="https://podminky.urs.cz/item/CS_URS_2024_01/167151111"/>
    <hyperlink ref="F251" r:id="rId20" display="https://podminky.urs.cz/item/CS_URS_2024_01/167151112"/>
    <hyperlink ref="F254" r:id="rId21" display="https://podminky.urs.cz/item/CS_URS_2024_01/171251101"/>
    <hyperlink ref="F257" r:id="rId22" display="https://podminky.urs.cz/item/CS_URS_2024_01/174151101"/>
    <hyperlink ref="F260" r:id="rId23" display="https://podminky.urs.cz/item/CS_URS_2024_01/181351005"/>
    <hyperlink ref="F264" r:id="rId24" display="https://podminky.urs.cz/item/CS_URS_2024_01/153211002"/>
    <hyperlink ref="F275" r:id="rId25" display="https://podminky.urs.cz/item/CS_URS_2024_01/153273123"/>
    <hyperlink ref="F282" r:id="rId26" display="https://podminky.urs.cz/item/CS_URS_2024_01/273313811"/>
    <hyperlink ref="F289" r:id="rId27" display="https://podminky.urs.cz/item/CS_URS_2024_01/291211111"/>
    <hyperlink ref="F300" r:id="rId28" display="https://podminky.urs.cz/item/CS_URS_2024_01/564251111"/>
    <hyperlink ref="F307" r:id="rId29" display="https://podminky.urs.cz/item/CS_URS_2024_01/631319111"/>
    <hyperlink ref="F328" r:id="rId30" display="https://podminky.urs.cz/item/CS_URS_2024_01/890211811"/>
    <hyperlink ref="F331" r:id="rId31" display="https://podminky.urs.cz/item/CS_URS_2024_01/894302151"/>
    <hyperlink ref="F339" r:id="rId32" display="https://podminky.urs.cz/item/CS_URS_2024_01/894608211"/>
    <hyperlink ref="F343" r:id="rId33" display="https://podminky.urs.cz/item/CS_URS_2024_01/899623161"/>
    <hyperlink ref="F347" r:id="rId34" display="https://podminky.urs.cz/item/CS_URS_2024_01/962052211"/>
    <hyperlink ref="F352" r:id="rId35" display="https://podminky.urs.cz/item/CS_URS_2024_01/997221551"/>
    <hyperlink ref="F355" r:id="rId36" display="https://podminky.urs.cz/item/CS_URS_2024_01/997221559"/>
    <hyperlink ref="F358" r:id="rId37" display="https://podminky.urs.cz/item/CS_URS_2024_01/997221611"/>
    <hyperlink ref="F361" r:id="rId38" display="https://podminky.urs.cz/item/CS_URS_2024_01/997221615"/>
    <hyperlink ref="F365" r:id="rId39" display="https://podminky.urs.cz/item/CS_URS_2024_01/998003111"/>
    <hyperlink ref="F367" r:id="rId40" display="https://podminky.urs.cz/item/CS_URS_2024_01/998272201"/>
    <hyperlink ref="F378" r:id="rId41" display="https://podminky.urs.cz/item/CS_URS_2024_01/767861012"/>
    <hyperlink ref="F389" r:id="rId42" display="https://podminky.urs.cz/item/CS_URS_2024_01/767991912"/>
    <hyperlink ref="F396" r:id="rId43" display="https://podminky.urs.cz/item/CS_URS_2024_01/76799191R"/>
    <hyperlink ref="F404" r:id="rId4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  <c r="AZ2" s="292" t="s">
        <v>237</v>
      </c>
      <c r="BA2" s="292" t="s">
        <v>238</v>
      </c>
      <c r="BB2" s="292" t="s">
        <v>1</v>
      </c>
      <c r="BC2" s="292" t="s">
        <v>661</v>
      </c>
      <c r="BD2" s="292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86</v>
      </c>
      <c r="AZ3" s="292" t="s">
        <v>240</v>
      </c>
      <c r="BA3" s="292" t="s">
        <v>241</v>
      </c>
      <c r="BB3" s="292" t="s">
        <v>1</v>
      </c>
      <c r="BC3" s="292" t="s">
        <v>662</v>
      </c>
      <c r="BD3" s="292" t="s">
        <v>86</v>
      </c>
    </row>
    <row r="4" s="1" customFormat="1" ht="24.96" customHeight="1">
      <c r="B4" s="22"/>
      <c r="D4" s="140" t="s">
        <v>102</v>
      </c>
      <c r="L4" s="22"/>
      <c r="M4" s="141" t="s">
        <v>10</v>
      </c>
      <c r="AT4" s="19" t="s">
        <v>4</v>
      </c>
      <c r="AZ4" s="292" t="s">
        <v>243</v>
      </c>
      <c r="BA4" s="292" t="s">
        <v>244</v>
      </c>
      <c r="BB4" s="292" t="s">
        <v>1</v>
      </c>
      <c r="BC4" s="292" t="s">
        <v>245</v>
      </c>
      <c r="BD4" s="292" t="s">
        <v>152</v>
      </c>
    </row>
    <row r="5" s="1" customFormat="1" ht="6.96" customHeight="1">
      <c r="B5" s="22"/>
      <c r="L5" s="22"/>
      <c r="AZ5" s="292" t="s">
        <v>246</v>
      </c>
      <c r="BA5" s="292" t="s">
        <v>247</v>
      </c>
      <c r="BB5" s="292" t="s">
        <v>1</v>
      </c>
      <c r="BC5" s="292" t="s">
        <v>663</v>
      </c>
      <c r="BD5" s="292" t="s">
        <v>86</v>
      </c>
    </row>
    <row r="6" s="1" customFormat="1" ht="12" customHeight="1">
      <c r="B6" s="22"/>
      <c r="D6" s="142" t="s">
        <v>16</v>
      </c>
      <c r="L6" s="22"/>
    </row>
    <row r="7" s="1" customFormat="1" ht="16.5" customHeight="1">
      <c r="B7" s="22"/>
      <c r="E7" s="143" t="str">
        <f>'Rekapitulace stavby'!K6</f>
        <v>PI 16010 Oprava vnitřního povrchu potrubí obtoku vodojemu 1 a 2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103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44" t="s">
        <v>664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105</v>
      </c>
      <c r="G12" s="40"/>
      <c r="H12" s="40"/>
      <c r="I12" s="142" t="s">
        <v>22</v>
      </c>
      <c r="J12" s="146" t="str">
        <f>'Rekapitulace stavby'!AN8</f>
        <v>7. 3. 2024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31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27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106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107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36</v>
      </c>
      <c r="E30" s="40"/>
      <c r="F30" s="40"/>
      <c r="G30" s="40"/>
      <c r="H30" s="40"/>
      <c r="I30" s="40"/>
      <c r="J30" s="15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38</v>
      </c>
      <c r="G32" s="40"/>
      <c r="H32" s="40"/>
      <c r="I32" s="154" t="s">
        <v>37</v>
      </c>
      <c r="J32" s="154" t="s">
        <v>39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40</v>
      </c>
      <c r="E33" s="142" t="s">
        <v>41</v>
      </c>
      <c r="F33" s="156">
        <f>ROUND((SUM(BE128:BE342)),  2)</f>
        <v>0</v>
      </c>
      <c r="G33" s="40"/>
      <c r="H33" s="40"/>
      <c r="I33" s="157">
        <v>0.20999999999999999</v>
      </c>
      <c r="J33" s="156">
        <f>ROUND(((SUM(BE128:BE342))*I33),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42</v>
      </c>
      <c r="F34" s="156">
        <f>ROUND((SUM(BF128:BF342)),  2)</f>
        <v>0</v>
      </c>
      <c r="G34" s="40"/>
      <c r="H34" s="40"/>
      <c r="I34" s="157">
        <v>0.12</v>
      </c>
      <c r="J34" s="156">
        <f>ROUND(((SUM(BF128:BF342))*I34),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43</v>
      </c>
      <c r="F35" s="156">
        <f>ROUND((SUM(BG128:BG342)),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44</v>
      </c>
      <c r="F36" s="156">
        <f>ROUND((SUM(BH128:BH342)),  2)</f>
        <v>0</v>
      </c>
      <c r="G36" s="40"/>
      <c r="H36" s="40"/>
      <c r="I36" s="157">
        <v>0.12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45</v>
      </c>
      <c r="F37" s="156">
        <f>ROUND((SUM(BI128:BI342)),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6" t="str">
        <f>E7</f>
        <v>PI 16010 Oprava vnitřního povrchu potrubí obtoku vodojemu 1 a 2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103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04 - Řešení vstupu do obtoků - jáma č.1, č.2, č.4, č.7, č.8, č.9 a č.10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Vestec u Prahy, Zdiměřice u Prahy</v>
      </c>
      <c r="G89" s="42"/>
      <c r="H89" s="42"/>
      <c r="I89" s="34" t="s">
        <v>22</v>
      </c>
      <c r="J89" s="81" t="str">
        <f>IF(J12="","",J12)</f>
        <v>7. 3. 2024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 xml:space="preserve"> </v>
      </c>
      <c r="G91" s="42"/>
      <c r="H91" s="42"/>
      <c r="I91" s="34" t="s">
        <v>30</v>
      </c>
      <c r="J91" s="38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28</v>
      </c>
      <c r="D92" s="42"/>
      <c r="E92" s="42"/>
      <c r="F92" s="29" t="str">
        <f>IF(E18="","",E18)</f>
        <v>Vyplň údaj</v>
      </c>
      <c r="G92" s="42"/>
      <c r="H92" s="42"/>
      <c r="I92" s="34" t="s">
        <v>33</v>
      </c>
      <c r="J92" s="38" t="str">
        <f>E24</f>
        <v>Vodohospodářský rozvoj a výstavba a.s.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110</v>
      </c>
      <c r="D94" s="178"/>
      <c r="E94" s="178"/>
      <c r="F94" s="178"/>
      <c r="G94" s="178"/>
      <c r="H94" s="178"/>
      <c r="I94" s="178"/>
      <c r="J94" s="179" t="s">
        <v>111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112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113</v>
      </c>
    </row>
    <row r="97" s="9" customFormat="1" ht="24.96" customHeight="1">
      <c r="A97" s="9"/>
      <c r="B97" s="181"/>
      <c r="C97" s="182"/>
      <c r="D97" s="183" t="s">
        <v>116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250</v>
      </c>
      <c r="E98" s="190"/>
      <c r="F98" s="190"/>
      <c r="G98" s="190"/>
      <c r="H98" s="190"/>
      <c r="I98" s="190"/>
      <c r="J98" s="191">
        <f>J130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251</v>
      </c>
      <c r="E99" s="190"/>
      <c r="F99" s="190"/>
      <c r="G99" s="190"/>
      <c r="H99" s="190"/>
      <c r="I99" s="190"/>
      <c r="J99" s="191">
        <f>J217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252</v>
      </c>
      <c r="E100" s="190"/>
      <c r="F100" s="190"/>
      <c r="G100" s="190"/>
      <c r="H100" s="190"/>
      <c r="I100" s="190"/>
      <c r="J100" s="191">
        <f>J238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115</v>
      </c>
      <c r="E101" s="190"/>
      <c r="F101" s="190"/>
      <c r="G101" s="190"/>
      <c r="H101" s="190"/>
      <c r="I101" s="190"/>
      <c r="J101" s="191">
        <f>J243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253</v>
      </c>
      <c r="E102" s="190"/>
      <c r="F102" s="190"/>
      <c r="G102" s="190"/>
      <c r="H102" s="190"/>
      <c r="I102" s="190"/>
      <c r="J102" s="191">
        <f>J282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254</v>
      </c>
      <c r="E103" s="190"/>
      <c r="F103" s="190"/>
      <c r="G103" s="190"/>
      <c r="H103" s="190"/>
      <c r="I103" s="190"/>
      <c r="J103" s="191">
        <f>J287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255</v>
      </c>
      <c r="E104" s="190"/>
      <c r="F104" s="190"/>
      <c r="G104" s="190"/>
      <c r="H104" s="190"/>
      <c r="I104" s="190"/>
      <c r="J104" s="191">
        <f>J300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1"/>
      <c r="C105" s="182"/>
      <c r="D105" s="183" t="s">
        <v>193</v>
      </c>
      <c r="E105" s="184"/>
      <c r="F105" s="184"/>
      <c r="G105" s="184"/>
      <c r="H105" s="184"/>
      <c r="I105" s="184"/>
      <c r="J105" s="185">
        <f>J306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7"/>
      <c r="C106" s="188"/>
      <c r="D106" s="189" t="s">
        <v>256</v>
      </c>
      <c r="E106" s="190"/>
      <c r="F106" s="190"/>
      <c r="G106" s="190"/>
      <c r="H106" s="190"/>
      <c r="I106" s="190"/>
      <c r="J106" s="191">
        <f>J307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665</v>
      </c>
      <c r="E107" s="184"/>
      <c r="F107" s="184"/>
      <c r="G107" s="184"/>
      <c r="H107" s="184"/>
      <c r="I107" s="184"/>
      <c r="J107" s="185">
        <f>J333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666</v>
      </c>
      <c r="E108" s="190"/>
      <c r="F108" s="190"/>
      <c r="G108" s="190"/>
      <c r="H108" s="190"/>
      <c r="I108" s="190"/>
      <c r="J108" s="191">
        <f>J334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5" t="s">
        <v>117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76" t="str">
        <f>E7</f>
        <v>PI 16010 Oprava vnitřního povrchu potrubí obtoku vodojemu 1 a 2</v>
      </c>
      <c r="F118" s="34"/>
      <c r="G118" s="34"/>
      <c r="H118" s="34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103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30" customHeight="1">
      <c r="A120" s="40"/>
      <c r="B120" s="41"/>
      <c r="C120" s="42"/>
      <c r="D120" s="42"/>
      <c r="E120" s="78" t="str">
        <f>E9</f>
        <v>04 - Řešení vstupu do obtoků - jáma č.1, č.2, č.4, č.7, č.8, č.9 a č.10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F12</f>
        <v>Vestec u Prahy, Zdiměřice u Prahy</v>
      </c>
      <c r="G122" s="42"/>
      <c r="H122" s="42"/>
      <c r="I122" s="34" t="s">
        <v>22</v>
      </c>
      <c r="J122" s="81" t="str">
        <f>IF(J12="","",J12)</f>
        <v>7. 3. 2024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E15</f>
        <v xml:space="preserve"> </v>
      </c>
      <c r="G124" s="42"/>
      <c r="H124" s="42"/>
      <c r="I124" s="34" t="s">
        <v>30</v>
      </c>
      <c r="J124" s="38" t="str">
        <f>E21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4" t="s">
        <v>28</v>
      </c>
      <c r="D125" s="42"/>
      <c r="E125" s="42"/>
      <c r="F125" s="29" t="str">
        <f>IF(E18="","",E18)</f>
        <v>Vyplň údaj</v>
      </c>
      <c r="G125" s="42"/>
      <c r="H125" s="42"/>
      <c r="I125" s="34" t="s">
        <v>33</v>
      </c>
      <c r="J125" s="38" t="str">
        <f>E24</f>
        <v>Vodohospodářský rozvoj a výstavba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193"/>
      <c r="B127" s="194"/>
      <c r="C127" s="195" t="s">
        <v>118</v>
      </c>
      <c r="D127" s="196" t="s">
        <v>61</v>
      </c>
      <c r="E127" s="196" t="s">
        <v>57</v>
      </c>
      <c r="F127" s="196" t="s">
        <v>58</v>
      </c>
      <c r="G127" s="196" t="s">
        <v>119</v>
      </c>
      <c r="H127" s="196" t="s">
        <v>120</v>
      </c>
      <c r="I127" s="196" t="s">
        <v>121</v>
      </c>
      <c r="J127" s="196" t="s">
        <v>111</v>
      </c>
      <c r="K127" s="197" t="s">
        <v>122</v>
      </c>
      <c r="L127" s="198"/>
      <c r="M127" s="102" t="s">
        <v>1</v>
      </c>
      <c r="N127" s="103" t="s">
        <v>40</v>
      </c>
      <c r="O127" s="103" t="s">
        <v>123</v>
      </c>
      <c r="P127" s="103" t="s">
        <v>124</v>
      </c>
      <c r="Q127" s="103" t="s">
        <v>125</v>
      </c>
      <c r="R127" s="103" t="s">
        <v>126</v>
      </c>
      <c r="S127" s="103" t="s">
        <v>127</v>
      </c>
      <c r="T127" s="104" t="s">
        <v>128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40"/>
      <c r="B128" s="41"/>
      <c r="C128" s="109" t="s">
        <v>129</v>
      </c>
      <c r="D128" s="42"/>
      <c r="E128" s="42"/>
      <c r="F128" s="42"/>
      <c r="G128" s="42"/>
      <c r="H128" s="42"/>
      <c r="I128" s="42"/>
      <c r="J128" s="199">
        <f>BK128</f>
        <v>0</v>
      </c>
      <c r="K128" s="42"/>
      <c r="L128" s="46"/>
      <c r="M128" s="105"/>
      <c r="N128" s="200"/>
      <c r="O128" s="106"/>
      <c r="P128" s="201">
        <f>P129+P306+P333</f>
        <v>0</v>
      </c>
      <c r="Q128" s="106"/>
      <c r="R128" s="201">
        <f>R129+R306+R333</f>
        <v>51.22717428</v>
      </c>
      <c r="S128" s="106"/>
      <c r="T128" s="202">
        <f>T129+T306+T333</f>
        <v>131.91744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75</v>
      </c>
      <c r="AU128" s="19" t="s">
        <v>113</v>
      </c>
      <c r="BK128" s="203">
        <f>BK129+BK306+BK333</f>
        <v>0</v>
      </c>
    </row>
    <row r="129" s="12" customFormat="1" ht="25.92" customHeight="1">
      <c r="A129" s="12"/>
      <c r="B129" s="204"/>
      <c r="C129" s="205"/>
      <c r="D129" s="206" t="s">
        <v>75</v>
      </c>
      <c r="E129" s="207" t="s">
        <v>175</v>
      </c>
      <c r="F129" s="207" t="s">
        <v>176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P130+P217+P238+P243+P282+P287+P300</f>
        <v>0</v>
      </c>
      <c r="Q129" s="212"/>
      <c r="R129" s="213">
        <f>R130+R217+R238+R243+R282+R287+R300</f>
        <v>49.475096800000003</v>
      </c>
      <c r="S129" s="212"/>
      <c r="T129" s="214">
        <f>T130+T217+T238+T243+T282+T287+T300</f>
        <v>131.91744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76</v>
      </c>
      <c r="AY129" s="215" t="s">
        <v>132</v>
      </c>
      <c r="BK129" s="217">
        <f>BK130+BK217+BK238+BK243+BK282+BK287+BK300</f>
        <v>0</v>
      </c>
    </row>
    <row r="130" s="12" customFormat="1" ht="22.8" customHeight="1">
      <c r="A130" s="12"/>
      <c r="B130" s="204"/>
      <c r="C130" s="205"/>
      <c r="D130" s="206" t="s">
        <v>75</v>
      </c>
      <c r="E130" s="264" t="s">
        <v>84</v>
      </c>
      <c r="F130" s="264" t="s">
        <v>257</v>
      </c>
      <c r="G130" s="205"/>
      <c r="H130" s="205"/>
      <c r="I130" s="208"/>
      <c r="J130" s="265">
        <f>BK130</f>
        <v>0</v>
      </c>
      <c r="K130" s="205"/>
      <c r="L130" s="210"/>
      <c r="M130" s="211"/>
      <c r="N130" s="212"/>
      <c r="O130" s="212"/>
      <c r="P130" s="213">
        <f>SUM(P131:P216)</f>
        <v>0</v>
      </c>
      <c r="Q130" s="212"/>
      <c r="R130" s="213">
        <f>SUM(R131:R216)</f>
        <v>0.31120959999999998</v>
      </c>
      <c r="S130" s="212"/>
      <c r="T130" s="214">
        <f>SUM(T131:T216)</f>
        <v>40.600000000000001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84</v>
      </c>
      <c r="AY130" s="215" t="s">
        <v>132</v>
      </c>
      <c r="BK130" s="217">
        <f>SUM(BK131:BK216)</f>
        <v>0</v>
      </c>
    </row>
    <row r="131" s="2" customFormat="1" ht="90" customHeight="1">
      <c r="A131" s="40"/>
      <c r="B131" s="41"/>
      <c r="C131" s="218" t="s">
        <v>84</v>
      </c>
      <c r="D131" s="218" t="s">
        <v>134</v>
      </c>
      <c r="E131" s="219" t="s">
        <v>259</v>
      </c>
      <c r="F131" s="220" t="s">
        <v>260</v>
      </c>
      <c r="G131" s="221" t="s">
        <v>142</v>
      </c>
      <c r="H131" s="222">
        <v>56</v>
      </c>
      <c r="I131" s="223"/>
      <c r="J131" s="224">
        <f>ROUND(I131*H131,2)</f>
        <v>0</v>
      </c>
      <c r="K131" s="220" t="s">
        <v>170</v>
      </c>
      <c r="L131" s="46"/>
      <c r="M131" s="225" t="s">
        <v>1</v>
      </c>
      <c r="N131" s="226" t="s">
        <v>41</v>
      </c>
      <c r="O131" s="93"/>
      <c r="P131" s="227">
        <f>O131*H131</f>
        <v>0</v>
      </c>
      <c r="Q131" s="227">
        <v>0</v>
      </c>
      <c r="R131" s="227">
        <f>Q131*H131</f>
        <v>0</v>
      </c>
      <c r="S131" s="227">
        <v>0.42499999999999999</v>
      </c>
      <c r="T131" s="228">
        <f>S131*H131</f>
        <v>23.800000000000001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148</v>
      </c>
      <c r="AT131" s="229" t="s">
        <v>134</v>
      </c>
      <c r="AU131" s="229" t="s">
        <v>86</v>
      </c>
      <c r="AY131" s="19" t="s">
        <v>132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84</v>
      </c>
      <c r="BK131" s="230">
        <f>ROUND(I131*H131,2)</f>
        <v>0</v>
      </c>
      <c r="BL131" s="19" t="s">
        <v>148</v>
      </c>
      <c r="BM131" s="229" t="s">
        <v>667</v>
      </c>
    </row>
    <row r="132" s="2" customFormat="1">
      <c r="A132" s="40"/>
      <c r="B132" s="41"/>
      <c r="C132" s="42"/>
      <c r="D132" s="266" t="s">
        <v>172</v>
      </c>
      <c r="E132" s="42"/>
      <c r="F132" s="267" t="s">
        <v>262</v>
      </c>
      <c r="G132" s="42"/>
      <c r="H132" s="42"/>
      <c r="I132" s="268"/>
      <c r="J132" s="42"/>
      <c r="K132" s="42"/>
      <c r="L132" s="46"/>
      <c r="M132" s="269"/>
      <c r="N132" s="270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172</v>
      </c>
      <c r="AU132" s="19" t="s">
        <v>86</v>
      </c>
    </row>
    <row r="133" s="14" customFormat="1">
      <c r="A133" s="14"/>
      <c r="B133" s="242"/>
      <c r="C133" s="243"/>
      <c r="D133" s="233" t="s">
        <v>144</v>
      </c>
      <c r="E133" s="244" t="s">
        <v>1</v>
      </c>
      <c r="F133" s="245" t="s">
        <v>668</v>
      </c>
      <c r="G133" s="243"/>
      <c r="H133" s="246">
        <v>48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144</v>
      </c>
      <c r="AU133" s="252" t="s">
        <v>86</v>
      </c>
      <c r="AV133" s="14" t="s">
        <v>86</v>
      </c>
      <c r="AW133" s="14" t="s">
        <v>32</v>
      </c>
      <c r="AX133" s="14" t="s">
        <v>76</v>
      </c>
      <c r="AY133" s="252" t="s">
        <v>132</v>
      </c>
    </row>
    <row r="134" s="14" customFormat="1">
      <c r="A134" s="14"/>
      <c r="B134" s="242"/>
      <c r="C134" s="243"/>
      <c r="D134" s="233" t="s">
        <v>144</v>
      </c>
      <c r="E134" s="244" t="s">
        <v>1</v>
      </c>
      <c r="F134" s="245" t="s">
        <v>669</v>
      </c>
      <c r="G134" s="243"/>
      <c r="H134" s="246">
        <v>8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144</v>
      </c>
      <c r="AU134" s="252" t="s">
        <v>86</v>
      </c>
      <c r="AV134" s="14" t="s">
        <v>86</v>
      </c>
      <c r="AW134" s="14" t="s">
        <v>32</v>
      </c>
      <c r="AX134" s="14" t="s">
        <v>76</v>
      </c>
      <c r="AY134" s="252" t="s">
        <v>132</v>
      </c>
    </row>
    <row r="135" s="15" customFormat="1">
      <c r="A135" s="15"/>
      <c r="B135" s="253"/>
      <c r="C135" s="254"/>
      <c r="D135" s="233" t="s">
        <v>144</v>
      </c>
      <c r="E135" s="255" t="s">
        <v>1</v>
      </c>
      <c r="F135" s="256" t="s">
        <v>147</v>
      </c>
      <c r="G135" s="254"/>
      <c r="H135" s="257">
        <v>56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144</v>
      </c>
      <c r="AU135" s="263" t="s">
        <v>86</v>
      </c>
      <c r="AV135" s="15" t="s">
        <v>148</v>
      </c>
      <c r="AW135" s="15" t="s">
        <v>32</v>
      </c>
      <c r="AX135" s="15" t="s">
        <v>84</v>
      </c>
      <c r="AY135" s="263" t="s">
        <v>132</v>
      </c>
    </row>
    <row r="136" s="2" customFormat="1" ht="66.75" customHeight="1">
      <c r="A136" s="40"/>
      <c r="B136" s="41"/>
      <c r="C136" s="218" t="s">
        <v>86</v>
      </c>
      <c r="D136" s="218" t="s">
        <v>134</v>
      </c>
      <c r="E136" s="219" t="s">
        <v>266</v>
      </c>
      <c r="F136" s="220" t="s">
        <v>267</v>
      </c>
      <c r="G136" s="221" t="s">
        <v>142</v>
      </c>
      <c r="H136" s="222">
        <v>56</v>
      </c>
      <c r="I136" s="223"/>
      <c r="J136" s="224">
        <f>ROUND(I136*H136,2)</f>
        <v>0</v>
      </c>
      <c r="K136" s="220" t="s">
        <v>170</v>
      </c>
      <c r="L136" s="46"/>
      <c r="M136" s="225" t="s">
        <v>1</v>
      </c>
      <c r="N136" s="226" t="s">
        <v>41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0.29999999999999999</v>
      </c>
      <c r="T136" s="228">
        <f>S136*H136</f>
        <v>16.800000000000001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148</v>
      </c>
      <c r="AT136" s="229" t="s">
        <v>134</v>
      </c>
      <c r="AU136" s="229" t="s">
        <v>86</v>
      </c>
      <c r="AY136" s="19" t="s">
        <v>132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148</v>
      </c>
      <c r="BM136" s="229" t="s">
        <v>670</v>
      </c>
    </row>
    <row r="137" s="2" customFormat="1">
      <c r="A137" s="40"/>
      <c r="B137" s="41"/>
      <c r="C137" s="42"/>
      <c r="D137" s="266" t="s">
        <v>172</v>
      </c>
      <c r="E137" s="42"/>
      <c r="F137" s="267" t="s">
        <v>269</v>
      </c>
      <c r="G137" s="42"/>
      <c r="H137" s="42"/>
      <c r="I137" s="268"/>
      <c r="J137" s="42"/>
      <c r="K137" s="42"/>
      <c r="L137" s="46"/>
      <c r="M137" s="269"/>
      <c r="N137" s="270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172</v>
      </c>
      <c r="AU137" s="19" t="s">
        <v>86</v>
      </c>
    </row>
    <row r="138" s="13" customFormat="1">
      <c r="A138" s="13"/>
      <c r="B138" s="231"/>
      <c r="C138" s="232"/>
      <c r="D138" s="233" t="s">
        <v>144</v>
      </c>
      <c r="E138" s="234" t="s">
        <v>1</v>
      </c>
      <c r="F138" s="235" t="s">
        <v>270</v>
      </c>
      <c r="G138" s="232"/>
      <c r="H138" s="234" t="s">
        <v>1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144</v>
      </c>
      <c r="AU138" s="241" t="s">
        <v>86</v>
      </c>
      <c r="AV138" s="13" t="s">
        <v>84</v>
      </c>
      <c r="AW138" s="13" t="s">
        <v>32</v>
      </c>
      <c r="AX138" s="13" t="s">
        <v>76</v>
      </c>
      <c r="AY138" s="241" t="s">
        <v>132</v>
      </c>
    </row>
    <row r="139" s="14" customFormat="1">
      <c r="A139" s="14"/>
      <c r="B139" s="242"/>
      <c r="C139" s="243"/>
      <c r="D139" s="233" t="s">
        <v>144</v>
      </c>
      <c r="E139" s="244" t="s">
        <v>1</v>
      </c>
      <c r="F139" s="245" t="s">
        <v>668</v>
      </c>
      <c r="G139" s="243"/>
      <c r="H139" s="246">
        <v>48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144</v>
      </c>
      <c r="AU139" s="252" t="s">
        <v>86</v>
      </c>
      <c r="AV139" s="14" t="s">
        <v>86</v>
      </c>
      <c r="AW139" s="14" t="s">
        <v>32</v>
      </c>
      <c r="AX139" s="14" t="s">
        <v>76</v>
      </c>
      <c r="AY139" s="252" t="s">
        <v>132</v>
      </c>
    </row>
    <row r="140" s="14" customFormat="1">
      <c r="A140" s="14"/>
      <c r="B140" s="242"/>
      <c r="C140" s="243"/>
      <c r="D140" s="233" t="s">
        <v>144</v>
      </c>
      <c r="E140" s="244" t="s">
        <v>1</v>
      </c>
      <c r="F140" s="245" t="s">
        <v>669</v>
      </c>
      <c r="G140" s="243"/>
      <c r="H140" s="246">
        <v>8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144</v>
      </c>
      <c r="AU140" s="252" t="s">
        <v>86</v>
      </c>
      <c r="AV140" s="14" t="s">
        <v>86</v>
      </c>
      <c r="AW140" s="14" t="s">
        <v>32</v>
      </c>
      <c r="AX140" s="14" t="s">
        <v>76</v>
      </c>
      <c r="AY140" s="252" t="s">
        <v>132</v>
      </c>
    </row>
    <row r="141" s="15" customFormat="1">
      <c r="A141" s="15"/>
      <c r="B141" s="253"/>
      <c r="C141" s="254"/>
      <c r="D141" s="233" t="s">
        <v>144</v>
      </c>
      <c r="E141" s="255" t="s">
        <v>1</v>
      </c>
      <c r="F141" s="256" t="s">
        <v>147</v>
      </c>
      <c r="G141" s="254"/>
      <c r="H141" s="257">
        <v>56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144</v>
      </c>
      <c r="AU141" s="263" t="s">
        <v>86</v>
      </c>
      <c r="AV141" s="15" t="s">
        <v>148</v>
      </c>
      <c r="AW141" s="15" t="s">
        <v>32</v>
      </c>
      <c r="AX141" s="15" t="s">
        <v>84</v>
      </c>
      <c r="AY141" s="263" t="s">
        <v>132</v>
      </c>
    </row>
    <row r="142" s="2" customFormat="1" ht="24.15" customHeight="1">
      <c r="A142" s="40"/>
      <c r="B142" s="41"/>
      <c r="C142" s="218" t="s">
        <v>152</v>
      </c>
      <c r="D142" s="218" t="s">
        <v>134</v>
      </c>
      <c r="E142" s="219" t="s">
        <v>271</v>
      </c>
      <c r="F142" s="220" t="s">
        <v>272</v>
      </c>
      <c r="G142" s="221" t="s">
        <v>216</v>
      </c>
      <c r="H142" s="222">
        <v>2016</v>
      </c>
      <c r="I142" s="223"/>
      <c r="J142" s="224">
        <f>ROUND(I142*H142,2)</f>
        <v>0</v>
      </c>
      <c r="K142" s="220" t="s">
        <v>170</v>
      </c>
      <c r="L142" s="46"/>
      <c r="M142" s="225" t="s">
        <v>1</v>
      </c>
      <c r="N142" s="226" t="s">
        <v>41</v>
      </c>
      <c r="O142" s="93"/>
      <c r="P142" s="227">
        <f>O142*H142</f>
        <v>0</v>
      </c>
      <c r="Q142" s="227">
        <v>3.0000000000000001E-05</v>
      </c>
      <c r="R142" s="227">
        <f>Q142*H142</f>
        <v>0.060479999999999999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148</v>
      </c>
      <c r="AT142" s="229" t="s">
        <v>134</v>
      </c>
      <c r="AU142" s="229" t="s">
        <v>86</v>
      </c>
      <c r="AY142" s="19" t="s">
        <v>132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84</v>
      </c>
      <c r="BK142" s="230">
        <f>ROUND(I142*H142,2)</f>
        <v>0</v>
      </c>
      <c r="BL142" s="19" t="s">
        <v>148</v>
      </c>
      <c r="BM142" s="229" t="s">
        <v>671</v>
      </c>
    </row>
    <row r="143" s="2" customFormat="1">
      <c r="A143" s="40"/>
      <c r="B143" s="41"/>
      <c r="C143" s="42"/>
      <c r="D143" s="266" t="s">
        <v>172</v>
      </c>
      <c r="E143" s="42"/>
      <c r="F143" s="267" t="s">
        <v>274</v>
      </c>
      <c r="G143" s="42"/>
      <c r="H143" s="42"/>
      <c r="I143" s="268"/>
      <c r="J143" s="42"/>
      <c r="K143" s="42"/>
      <c r="L143" s="46"/>
      <c r="M143" s="269"/>
      <c r="N143" s="270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172</v>
      </c>
      <c r="AU143" s="19" t="s">
        <v>86</v>
      </c>
    </row>
    <row r="144" s="14" customFormat="1">
      <c r="A144" s="14"/>
      <c r="B144" s="242"/>
      <c r="C144" s="243"/>
      <c r="D144" s="233" t="s">
        <v>144</v>
      </c>
      <c r="E144" s="244" t="s">
        <v>1</v>
      </c>
      <c r="F144" s="245" t="s">
        <v>672</v>
      </c>
      <c r="G144" s="243"/>
      <c r="H144" s="246">
        <v>2016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144</v>
      </c>
      <c r="AU144" s="252" t="s">
        <v>86</v>
      </c>
      <c r="AV144" s="14" t="s">
        <v>86</v>
      </c>
      <c r="AW144" s="14" t="s">
        <v>32</v>
      </c>
      <c r="AX144" s="14" t="s">
        <v>84</v>
      </c>
      <c r="AY144" s="252" t="s">
        <v>132</v>
      </c>
    </row>
    <row r="145" s="2" customFormat="1" ht="33" customHeight="1">
      <c r="A145" s="40"/>
      <c r="B145" s="41"/>
      <c r="C145" s="218" t="s">
        <v>148</v>
      </c>
      <c r="D145" s="218" t="s">
        <v>134</v>
      </c>
      <c r="E145" s="219" t="s">
        <v>276</v>
      </c>
      <c r="F145" s="220" t="s">
        <v>277</v>
      </c>
      <c r="G145" s="221" t="s">
        <v>278</v>
      </c>
      <c r="H145" s="222">
        <v>84</v>
      </c>
      <c r="I145" s="223"/>
      <c r="J145" s="224">
        <f>ROUND(I145*H145,2)</f>
        <v>0</v>
      </c>
      <c r="K145" s="220" t="s">
        <v>170</v>
      </c>
      <c r="L145" s="46"/>
      <c r="M145" s="225" t="s">
        <v>1</v>
      </c>
      <c r="N145" s="226" t="s">
        <v>41</v>
      </c>
      <c r="O145" s="9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148</v>
      </c>
      <c r="AT145" s="229" t="s">
        <v>134</v>
      </c>
      <c r="AU145" s="229" t="s">
        <v>86</v>
      </c>
      <c r="AY145" s="19" t="s">
        <v>132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84</v>
      </c>
      <c r="BK145" s="230">
        <f>ROUND(I145*H145,2)</f>
        <v>0</v>
      </c>
      <c r="BL145" s="19" t="s">
        <v>148</v>
      </c>
      <c r="BM145" s="229" t="s">
        <v>673</v>
      </c>
    </row>
    <row r="146" s="2" customFormat="1">
      <c r="A146" s="40"/>
      <c r="B146" s="41"/>
      <c r="C146" s="42"/>
      <c r="D146" s="266" t="s">
        <v>172</v>
      </c>
      <c r="E146" s="42"/>
      <c r="F146" s="267" t="s">
        <v>280</v>
      </c>
      <c r="G146" s="42"/>
      <c r="H146" s="42"/>
      <c r="I146" s="268"/>
      <c r="J146" s="42"/>
      <c r="K146" s="42"/>
      <c r="L146" s="46"/>
      <c r="M146" s="269"/>
      <c r="N146" s="270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172</v>
      </c>
      <c r="AU146" s="19" t="s">
        <v>86</v>
      </c>
    </row>
    <row r="147" s="14" customFormat="1">
      <c r="A147" s="14"/>
      <c r="B147" s="242"/>
      <c r="C147" s="243"/>
      <c r="D147" s="233" t="s">
        <v>144</v>
      </c>
      <c r="E147" s="244" t="s">
        <v>1</v>
      </c>
      <c r="F147" s="245" t="s">
        <v>674</v>
      </c>
      <c r="G147" s="243"/>
      <c r="H147" s="246">
        <v>84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144</v>
      </c>
      <c r="AU147" s="252" t="s">
        <v>86</v>
      </c>
      <c r="AV147" s="14" t="s">
        <v>86</v>
      </c>
      <c r="AW147" s="14" t="s">
        <v>32</v>
      </c>
      <c r="AX147" s="14" t="s">
        <v>84</v>
      </c>
      <c r="AY147" s="252" t="s">
        <v>132</v>
      </c>
    </row>
    <row r="148" s="2" customFormat="1" ht="24.15" customHeight="1">
      <c r="A148" s="40"/>
      <c r="B148" s="41"/>
      <c r="C148" s="218" t="s">
        <v>177</v>
      </c>
      <c r="D148" s="218" t="s">
        <v>134</v>
      </c>
      <c r="E148" s="219" t="s">
        <v>282</v>
      </c>
      <c r="F148" s="220" t="s">
        <v>283</v>
      </c>
      <c r="G148" s="221" t="s">
        <v>142</v>
      </c>
      <c r="H148" s="222">
        <v>91.730999999999995</v>
      </c>
      <c r="I148" s="223"/>
      <c r="J148" s="224">
        <f>ROUND(I148*H148,2)</f>
        <v>0</v>
      </c>
      <c r="K148" s="220" t="s">
        <v>170</v>
      </c>
      <c r="L148" s="46"/>
      <c r="M148" s="225" t="s">
        <v>1</v>
      </c>
      <c r="N148" s="226" t="s">
        <v>41</v>
      </c>
      <c r="O148" s="9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148</v>
      </c>
      <c r="AT148" s="229" t="s">
        <v>134</v>
      </c>
      <c r="AU148" s="229" t="s">
        <v>86</v>
      </c>
      <c r="AY148" s="19" t="s">
        <v>132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84</v>
      </c>
      <c r="BK148" s="230">
        <f>ROUND(I148*H148,2)</f>
        <v>0</v>
      </c>
      <c r="BL148" s="19" t="s">
        <v>148</v>
      </c>
      <c r="BM148" s="229" t="s">
        <v>675</v>
      </c>
    </row>
    <row r="149" s="2" customFormat="1">
      <c r="A149" s="40"/>
      <c r="B149" s="41"/>
      <c r="C149" s="42"/>
      <c r="D149" s="266" t="s">
        <v>172</v>
      </c>
      <c r="E149" s="42"/>
      <c r="F149" s="267" t="s">
        <v>285</v>
      </c>
      <c r="G149" s="42"/>
      <c r="H149" s="42"/>
      <c r="I149" s="268"/>
      <c r="J149" s="42"/>
      <c r="K149" s="42"/>
      <c r="L149" s="46"/>
      <c r="M149" s="269"/>
      <c r="N149" s="270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172</v>
      </c>
      <c r="AU149" s="19" t="s">
        <v>86</v>
      </c>
    </row>
    <row r="150" s="14" customFormat="1">
      <c r="A150" s="14"/>
      <c r="B150" s="242"/>
      <c r="C150" s="243"/>
      <c r="D150" s="233" t="s">
        <v>144</v>
      </c>
      <c r="E150" s="244" t="s">
        <v>1</v>
      </c>
      <c r="F150" s="245" t="s">
        <v>676</v>
      </c>
      <c r="G150" s="243"/>
      <c r="H150" s="246">
        <v>91.730999999999995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144</v>
      </c>
      <c r="AU150" s="252" t="s">
        <v>86</v>
      </c>
      <c r="AV150" s="14" t="s">
        <v>86</v>
      </c>
      <c r="AW150" s="14" t="s">
        <v>32</v>
      </c>
      <c r="AX150" s="14" t="s">
        <v>84</v>
      </c>
      <c r="AY150" s="252" t="s">
        <v>132</v>
      </c>
    </row>
    <row r="151" s="2" customFormat="1" ht="66.75" customHeight="1">
      <c r="A151" s="40"/>
      <c r="B151" s="41"/>
      <c r="C151" s="218" t="s">
        <v>184</v>
      </c>
      <c r="D151" s="218" t="s">
        <v>134</v>
      </c>
      <c r="E151" s="219" t="s">
        <v>287</v>
      </c>
      <c r="F151" s="220" t="s">
        <v>288</v>
      </c>
      <c r="G151" s="221" t="s">
        <v>289</v>
      </c>
      <c r="H151" s="222">
        <v>137.596</v>
      </c>
      <c r="I151" s="223"/>
      <c r="J151" s="224">
        <f>ROUND(I151*H151,2)</f>
        <v>0</v>
      </c>
      <c r="K151" s="220" t="s">
        <v>170</v>
      </c>
      <c r="L151" s="46"/>
      <c r="M151" s="225" t="s">
        <v>1</v>
      </c>
      <c r="N151" s="226" t="s">
        <v>41</v>
      </c>
      <c r="O151" s="9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148</v>
      </c>
      <c r="AT151" s="229" t="s">
        <v>134</v>
      </c>
      <c r="AU151" s="229" t="s">
        <v>86</v>
      </c>
      <c r="AY151" s="19" t="s">
        <v>132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84</v>
      </c>
      <c r="BK151" s="230">
        <f>ROUND(I151*H151,2)</f>
        <v>0</v>
      </c>
      <c r="BL151" s="19" t="s">
        <v>148</v>
      </c>
      <c r="BM151" s="229" t="s">
        <v>677</v>
      </c>
    </row>
    <row r="152" s="2" customFormat="1">
      <c r="A152" s="40"/>
      <c r="B152" s="41"/>
      <c r="C152" s="42"/>
      <c r="D152" s="266" t="s">
        <v>172</v>
      </c>
      <c r="E152" s="42"/>
      <c r="F152" s="267" t="s">
        <v>291</v>
      </c>
      <c r="G152" s="42"/>
      <c r="H152" s="42"/>
      <c r="I152" s="268"/>
      <c r="J152" s="42"/>
      <c r="K152" s="42"/>
      <c r="L152" s="46"/>
      <c r="M152" s="269"/>
      <c r="N152" s="270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172</v>
      </c>
      <c r="AU152" s="19" t="s">
        <v>86</v>
      </c>
    </row>
    <row r="153" s="13" customFormat="1">
      <c r="A153" s="13"/>
      <c r="B153" s="231"/>
      <c r="C153" s="232"/>
      <c r="D153" s="233" t="s">
        <v>144</v>
      </c>
      <c r="E153" s="234" t="s">
        <v>1</v>
      </c>
      <c r="F153" s="235" t="s">
        <v>292</v>
      </c>
      <c r="G153" s="232"/>
      <c r="H153" s="234" t="s">
        <v>1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144</v>
      </c>
      <c r="AU153" s="241" t="s">
        <v>86</v>
      </c>
      <c r="AV153" s="13" t="s">
        <v>84</v>
      </c>
      <c r="AW153" s="13" t="s">
        <v>32</v>
      </c>
      <c r="AX153" s="13" t="s">
        <v>76</v>
      </c>
      <c r="AY153" s="241" t="s">
        <v>132</v>
      </c>
    </row>
    <row r="154" s="14" customFormat="1">
      <c r="A154" s="14"/>
      <c r="B154" s="242"/>
      <c r="C154" s="243"/>
      <c r="D154" s="233" t="s">
        <v>144</v>
      </c>
      <c r="E154" s="244" t="s">
        <v>1</v>
      </c>
      <c r="F154" s="245" t="s">
        <v>678</v>
      </c>
      <c r="G154" s="243"/>
      <c r="H154" s="246">
        <v>137.596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144</v>
      </c>
      <c r="AU154" s="252" t="s">
        <v>86</v>
      </c>
      <c r="AV154" s="14" t="s">
        <v>86</v>
      </c>
      <c r="AW154" s="14" t="s">
        <v>32</v>
      </c>
      <c r="AX154" s="14" t="s">
        <v>76</v>
      </c>
      <c r="AY154" s="252" t="s">
        <v>132</v>
      </c>
    </row>
    <row r="155" s="15" customFormat="1">
      <c r="A155" s="15"/>
      <c r="B155" s="253"/>
      <c r="C155" s="254"/>
      <c r="D155" s="233" t="s">
        <v>144</v>
      </c>
      <c r="E155" s="255" t="s">
        <v>237</v>
      </c>
      <c r="F155" s="256" t="s">
        <v>147</v>
      </c>
      <c r="G155" s="254"/>
      <c r="H155" s="257">
        <v>137.596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3" t="s">
        <v>144</v>
      </c>
      <c r="AU155" s="263" t="s">
        <v>86</v>
      </c>
      <c r="AV155" s="15" t="s">
        <v>148</v>
      </c>
      <c r="AW155" s="15" t="s">
        <v>32</v>
      </c>
      <c r="AX155" s="15" t="s">
        <v>84</v>
      </c>
      <c r="AY155" s="263" t="s">
        <v>132</v>
      </c>
    </row>
    <row r="156" s="2" customFormat="1" ht="33" customHeight="1">
      <c r="A156" s="40"/>
      <c r="B156" s="41"/>
      <c r="C156" s="218" t="s">
        <v>188</v>
      </c>
      <c r="D156" s="218" t="s">
        <v>134</v>
      </c>
      <c r="E156" s="219" t="s">
        <v>679</v>
      </c>
      <c r="F156" s="220" t="s">
        <v>680</v>
      </c>
      <c r="G156" s="221" t="s">
        <v>289</v>
      </c>
      <c r="H156" s="222">
        <v>86.253</v>
      </c>
      <c r="I156" s="223"/>
      <c r="J156" s="224">
        <f>ROUND(I156*H156,2)</f>
        <v>0</v>
      </c>
      <c r="K156" s="220" t="s">
        <v>170</v>
      </c>
      <c r="L156" s="46"/>
      <c r="M156" s="225" t="s">
        <v>1</v>
      </c>
      <c r="N156" s="226" t="s">
        <v>41</v>
      </c>
      <c r="O156" s="9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148</v>
      </c>
      <c r="AT156" s="229" t="s">
        <v>134</v>
      </c>
      <c r="AU156" s="229" t="s">
        <v>86</v>
      </c>
      <c r="AY156" s="19" t="s">
        <v>132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84</v>
      </c>
      <c r="BK156" s="230">
        <f>ROUND(I156*H156,2)</f>
        <v>0</v>
      </c>
      <c r="BL156" s="19" t="s">
        <v>148</v>
      </c>
      <c r="BM156" s="229" t="s">
        <v>681</v>
      </c>
    </row>
    <row r="157" s="2" customFormat="1">
      <c r="A157" s="40"/>
      <c r="B157" s="41"/>
      <c r="C157" s="42"/>
      <c r="D157" s="266" t="s">
        <v>172</v>
      </c>
      <c r="E157" s="42"/>
      <c r="F157" s="267" t="s">
        <v>682</v>
      </c>
      <c r="G157" s="42"/>
      <c r="H157" s="42"/>
      <c r="I157" s="268"/>
      <c r="J157" s="42"/>
      <c r="K157" s="42"/>
      <c r="L157" s="46"/>
      <c r="M157" s="269"/>
      <c r="N157" s="270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172</v>
      </c>
      <c r="AU157" s="19" t="s">
        <v>86</v>
      </c>
    </row>
    <row r="158" s="14" customFormat="1">
      <c r="A158" s="14"/>
      <c r="B158" s="242"/>
      <c r="C158" s="243"/>
      <c r="D158" s="233" t="s">
        <v>144</v>
      </c>
      <c r="E158" s="244" t="s">
        <v>1</v>
      </c>
      <c r="F158" s="245" t="s">
        <v>298</v>
      </c>
      <c r="G158" s="243"/>
      <c r="H158" s="246">
        <v>86.253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144</v>
      </c>
      <c r="AU158" s="252" t="s">
        <v>86</v>
      </c>
      <c r="AV158" s="14" t="s">
        <v>86</v>
      </c>
      <c r="AW158" s="14" t="s">
        <v>32</v>
      </c>
      <c r="AX158" s="14" t="s">
        <v>84</v>
      </c>
      <c r="AY158" s="252" t="s">
        <v>132</v>
      </c>
    </row>
    <row r="159" s="2" customFormat="1" ht="24.15" customHeight="1">
      <c r="A159" s="40"/>
      <c r="B159" s="41"/>
      <c r="C159" s="218" t="s">
        <v>164</v>
      </c>
      <c r="D159" s="218" t="s">
        <v>134</v>
      </c>
      <c r="E159" s="219" t="s">
        <v>683</v>
      </c>
      <c r="F159" s="220" t="s">
        <v>684</v>
      </c>
      <c r="G159" s="221" t="s">
        <v>289</v>
      </c>
      <c r="H159" s="222">
        <v>215.63300000000001</v>
      </c>
      <c r="I159" s="223"/>
      <c r="J159" s="224">
        <f>ROUND(I159*H159,2)</f>
        <v>0</v>
      </c>
      <c r="K159" s="220" t="s">
        <v>170</v>
      </c>
      <c r="L159" s="46"/>
      <c r="M159" s="225" t="s">
        <v>1</v>
      </c>
      <c r="N159" s="226" t="s">
        <v>41</v>
      </c>
      <c r="O159" s="9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148</v>
      </c>
      <c r="AT159" s="229" t="s">
        <v>134</v>
      </c>
      <c r="AU159" s="229" t="s">
        <v>86</v>
      </c>
      <c r="AY159" s="19" t="s">
        <v>132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84</v>
      </c>
      <c r="BK159" s="230">
        <f>ROUND(I159*H159,2)</f>
        <v>0</v>
      </c>
      <c r="BL159" s="19" t="s">
        <v>148</v>
      </c>
      <c r="BM159" s="229" t="s">
        <v>685</v>
      </c>
    </row>
    <row r="160" s="2" customFormat="1">
      <c r="A160" s="40"/>
      <c r="B160" s="41"/>
      <c r="C160" s="42"/>
      <c r="D160" s="266" t="s">
        <v>172</v>
      </c>
      <c r="E160" s="42"/>
      <c r="F160" s="267" t="s">
        <v>686</v>
      </c>
      <c r="G160" s="42"/>
      <c r="H160" s="42"/>
      <c r="I160" s="268"/>
      <c r="J160" s="42"/>
      <c r="K160" s="42"/>
      <c r="L160" s="46"/>
      <c r="M160" s="269"/>
      <c r="N160" s="270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172</v>
      </c>
      <c r="AU160" s="19" t="s">
        <v>86</v>
      </c>
    </row>
    <row r="161" s="14" customFormat="1">
      <c r="A161" s="14"/>
      <c r="B161" s="242"/>
      <c r="C161" s="243"/>
      <c r="D161" s="233" t="s">
        <v>144</v>
      </c>
      <c r="E161" s="244" t="s">
        <v>1</v>
      </c>
      <c r="F161" s="245" t="s">
        <v>303</v>
      </c>
      <c r="G161" s="243"/>
      <c r="H161" s="246">
        <v>215.63300000000001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144</v>
      </c>
      <c r="AU161" s="252" t="s">
        <v>86</v>
      </c>
      <c r="AV161" s="14" t="s">
        <v>86</v>
      </c>
      <c r="AW161" s="14" t="s">
        <v>32</v>
      </c>
      <c r="AX161" s="14" t="s">
        <v>84</v>
      </c>
      <c r="AY161" s="252" t="s">
        <v>132</v>
      </c>
    </row>
    <row r="162" s="2" customFormat="1" ht="24.15" customHeight="1">
      <c r="A162" s="40"/>
      <c r="B162" s="41"/>
      <c r="C162" s="218" t="s">
        <v>133</v>
      </c>
      <c r="D162" s="218" t="s">
        <v>134</v>
      </c>
      <c r="E162" s="219" t="s">
        <v>687</v>
      </c>
      <c r="F162" s="220" t="s">
        <v>688</v>
      </c>
      <c r="G162" s="221" t="s">
        <v>289</v>
      </c>
      <c r="H162" s="222">
        <v>86.253</v>
      </c>
      <c r="I162" s="223"/>
      <c r="J162" s="224">
        <f>ROUND(I162*H162,2)</f>
        <v>0</v>
      </c>
      <c r="K162" s="220" t="s">
        <v>1</v>
      </c>
      <c r="L162" s="46"/>
      <c r="M162" s="225" t="s">
        <v>1</v>
      </c>
      <c r="N162" s="226" t="s">
        <v>41</v>
      </c>
      <c r="O162" s="9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9" t="s">
        <v>148</v>
      </c>
      <c r="AT162" s="229" t="s">
        <v>134</v>
      </c>
      <c r="AU162" s="229" t="s">
        <v>86</v>
      </c>
      <c r="AY162" s="19" t="s">
        <v>132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84</v>
      </c>
      <c r="BK162" s="230">
        <f>ROUND(I162*H162,2)</f>
        <v>0</v>
      </c>
      <c r="BL162" s="19" t="s">
        <v>148</v>
      </c>
      <c r="BM162" s="229" t="s">
        <v>689</v>
      </c>
    </row>
    <row r="163" s="14" customFormat="1">
      <c r="A163" s="14"/>
      <c r="B163" s="242"/>
      <c r="C163" s="243"/>
      <c r="D163" s="233" t="s">
        <v>144</v>
      </c>
      <c r="E163" s="244" t="s">
        <v>1</v>
      </c>
      <c r="F163" s="245" t="s">
        <v>690</v>
      </c>
      <c r="G163" s="243"/>
      <c r="H163" s="246">
        <v>46.390000000000001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144</v>
      </c>
      <c r="AU163" s="252" t="s">
        <v>86</v>
      </c>
      <c r="AV163" s="14" t="s">
        <v>86</v>
      </c>
      <c r="AW163" s="14" t="s">
        <v>32</v>
      </c>
      <c r="AX163" s="14" t="s">
        <v>76</v>
      </c>
      <c r="AY163" s="252" t="s">
        <v>132</v>
      </c>
    </row>
    <row r="164" s="14" customFormat="1">
      <c r="A164" s="14"/>
      <c r="B164" s="242"/>
      <c r="C164" s="243"/>
      <c r="D164" s="233" t="s">
        <v>144</v>
      </c>
      <c r="E164" s="244" t="s">
        <v>1</v>
      </c>
      <c r="F164" s="245" t="s">
        <v>691</v>
      </c>
      <c r="G164" s="243"/>
      <c r="H164" s="246">
        <v>46.390000000000001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144</v>
      </c>
      <c r="AU164" s="252" t="s">
        <v>86</v>
      </c>
      <c r="AV164" s="14" t="s">
        <v>86</v>
      </c>
      <c r="AW164" s="14" t="s">
        <v>32</v>
      </c>
      <c r="AX164" s="14" t="s">
        <v>76</v>
      </c>
      <c r="AY164" s="252" t="s">
        <v>132</v>
      </c>
    </row>
    <row r="165" s="14" customFormat="1">
      <c r="A165" s="14"/>
      <c r="B165" s="242"/>
      <c r="C165" s="243"/>
      <c r="D165" s="233" t="s">
        <v>144</v>
      </c>
      <c r="E165" s="244" t="s">
        <v>1</v>
      </c>
      <c r="F165" s="245" t="s">
        <v>692</v>
      </c>
      <c r="G165" s="243"/>
      <c r="H165" s="246">
        <v>30.795000000000002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144</v>
      </c>
      <c r="AU165" s="252" t="s">
        <v>86</v>
      </c>
      <c r="AV165" s="14" t="s">
        <v>86</v>
      </c>
      <c r="AW165" s="14" t="s">
        <v>32</v>
      </c>
      <c r="AX165" s="14" t="s">
        <v>76</v>
      </c>
      <c r="AY165" s="252" t="s">
        <v>132</v>
      </c>
    </row>
    <row r="166" s="14" customFormat="1">
      <c r="A166" s="14"/>
      <c r="B166" s="242"/>
      <c r="C166" s="243"/>
      <c r="D166" s="233" t="s">
        <v>144</v>
      </c>
      <c r="E166" s="244" t="s">
        <v>1</v>
      </c>
      <c r="F166" s="245" t="s">
        <v>693</v>
      </c>
      <c r="G166" s="243"/>
      <c r="H166" s="246">
        <v>41.279000000000003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144</v>
      </c>
      <c r="AU166" s="252" t="s">
        <v>86</v>
      </c>
      <c r="AV166" s="14" t="s">
        <v>86</v>
      </c>
      <c r="AW166" s="14" t="s">
        <v>32</v>
      </c>
      <c r="AX166" s="14" t="s">
        <v>76</v>
      </c>
      <c r="AY166" s="252" t="s">
        <v>132</v>
      </c>
    </row>
    <row r="167" s="14" customFormat="1">
      <c r="A167" s="14"/>
      <c r="B167" s="242"/>
      <c r="C167" s="243"/>
      <c r="D167" s="233" t="s">
        <v>144</v>
      </c>
      <c r="E167" s="244" t="s">
        <v>1</v>
      </c>
      <c r="F167" s="245" t="s">
        <v>694</v>
      </c>
      <c r="G167" s="243"/>
      <c r="H167" s="246">
        <v>42.195999999999998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144</v>
      </c>
      <c r="AU167" s="252" t="s">
        <v>86</v>
      </c>
      <c r="AV167" s="14" t="s">
        <v>86</v>
      </c>
      <c r="AW167" s="14" t="s">
        <v>32</v>
      </c>
      <c r="AX167" s="14" t="s">
        <v>76</v>
      </c>
      <c r="AY167" s="252" t="s">
        <v>132</v>
      </c>
    </row>
    <row r="168" s="14" customFormat="1">
      <c r="A168" s="14"/>
      <c r="B168" s="242"/>
      <c r="C168" s="243"/>
      <c r="D168" s="233" t="s">
        <v>144</v>
      </c>
      <c r="E168" s="244" t="s">
        <v>1</v>
      </c>
      <c r="F168" s="245" t="s">
        <v>695</v>
      </c>
      <c r="G168" s="243"/>
      <c r="H168" s="246">
        <v>42.195999999999998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144</v>
      </c>
      <c r="AU168" s="252" t="s">
        <v>86</v>
      </c>
      <c r="AV168" s="14" t="s">
        <v>86</v>
      </c>
      <c r="AW168" s="14" t="s">
        <v>32</v>
      </c>
      <c r="AX168" s="14" t="s">
        <v>76</v>
      </c>
      <c r="AY168" s="252" t="s">
        <v>132</v>
      </c>
    </row>
    <row r="169" s="14" customFormat="1">
      <c r="A169" s="14"/>
      <c r="B169" s="242"/>
      <c r="C169" s="243"/>
      <c r="D169" s="233" t="s">
        <v>144</v>
      </c>
      <c r="E169" s="244" t="s">
        <v>1</v>
      </c>
      <c r="F169" s="245" t="s">
        <v>696</v>
      </c>
      <c r="G169" s="243"/>
      <c r="H169" s="246">
        <v>44.423999999999999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144</v>
      </c>
      <c r="AU169" s="252" t="s">
        <v>86</v>
      </c>
      <c r="AV169" s="14" t="s">
        <v>86</v>
      </c>
      <c r="AW169" s="14" t="s">
        <v>32</v>
      </c>
      <c r="AX169" s="14" t="s">
        <v>76</v>
      </c>
      <c r="AY169" s="252" t="s">
        <v>132</v>
      </c>
    </row>
    <row r="170" s="14" customFormat="1">
      <c r="A170" s="14"/>
      <c r="B170" s="242"/>
      <c r="C170" s="243"/>
      <c r="D170" s="233" t="s">
        <v>144</v>
      </c>
      <c r="E170" s="244" t="s">
        <v>1</v>
      </c>
      <c r="F170" s="245" t="s">
        <v>697</v>
      </c>
      <c r="G170" s="243"/>
      <c r="H170" s="246">
        <v>137.596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144</v>
      </c>
      <c r="AU170" s="252" t="s">
        <v>86</v>
      </c>
      <c r="AV170" s="14" t="s">
        <v>86</v>
      </c>
      <c r="AW170" s="14" t="s">
        <v>32</v>
      </c>
      <c r="AX170" s="14" t="s">
        <v>76</v>
      </c>
      <c r="AY170" s="252" t="s">
        <v>132</v>
      </c>
    </row>
    <row r="171" s="15" customFormat="1">
      <c r="A171" s="15"/>
      <c r="B171" s="253"/>
      <c r="C171" s="254"/>
      <c r="D171" s="233" t="s">
        <v>144</v>
      </c>
      <c r="E171" s="255" t="s">
        <v>240</v>
      </c>
      <c r="F171" s="256" t="s">
        <v>147</v>
      </c>
      <c r="G171" s="254"/>
      <c r="H171" s="257">
        <v>431.26600000000002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3" t="s">
        <v>144</v>
      </c>
      <c r="AU171" s="263" t="s">
        <v>86</v>
      </c>
      <c r="AV171" s="15" t="s">
        <v>148</v>
      </c>
      <c r="AW171" s="15" t="s">
        <v>32</v>
      </c>
      <c r="AX171" s="15" t="s">
        <v>76</v>
      </c>
      <c r="AY171" s="263" t="s">
        <v>132</v>
      </c>
    </row>
    <row r="172" s="14" customFormat="1">
      <c r="A172" s="14"/>
      <c r="B172" s="242"/>
      <c r="C172" s="243"/>
      <c r="D172" s="233" t="s">
        <v>144</v>
      </c>
      <c r="E172" s="244" t="s">
        <v>1</v>
      </c>
      <c r="F172" s="245" t="s">
        <v>298</v>
      </c>
      <c r="G172" s="243"/>
      <c r="H172" s="246">
        <v>86.253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144</v>
      </c>
      <c r="AU172" s="252" t="s">
        <v>86</v>
      </c>
      <c r="AV172" s="14" t="s">
        <v>86</v>
      </c>
      <c r="AW172" s="14" t="s">
        <v>32</v>
      </c>
      <c r="AX172" s="14" t="s">
        <v>84</v>
      </c>
      <c r="AY172" s="252" t="s">
        <v>132</v>
      </c>
    </row>
    <row r="173" s="2" customFormat="1" ht="24.15" customHeight="1">
      <c r="A173" s="40"/>
      <c r="B173" s="41"/>
      <c r="C173" s="218" t="s">
        <v>166</v>
      </c>
      <c r="D173" s="218" t="s">
        <v>134</v>
      </c>
      <c r="E173" s="219" t="s">
        <v>698</v>
      </c>
      <c r="F173" s="220" t="s">
        <v>699</v>
      </c>
      <c r="G173" s="221" t="s">
        <v>289</v>
      </c>
      <c r="H173" s="222">
        <v>43.127000000000002</v>
      </c>
      <c r="I173" s="223"/>
      <c r="J173" s="224">
        <f>ROUND(I173*H173,2)</f>
        <v>0</v>
      </c>
      <c r="K173" s="220" t="s">
        <v>170</v>
      </c>
      <c r="L173" s="46"/>
      <c r="M173" s="225" t="s">
        <v>1</v>
      </c>
      <c r="N173" s="226" t="s">
        <v>41</v>
      </c>
      <c r="O173" s="9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148</v>
      </c>
      <c r="AT173" s="229" t="s">
        <v>134</v>
      </c>
      <c r="AU173" s="229" t="s">
        <v>86</v>
      </c>
      <c r="AY173" s="19" t="s">
        <v>132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84</v>
      </c>
      <c r="BK173" s="230">
        <f>ROUND(I173*H173,2)</f>
        <v>0</v>
      </c>
      <c r="BL173" s="19" t="s">
        <v>148</v>
      </c>
      <c r="BM173" s="229" t="s">
        <v>700</v>
      </c>
    </row>
    <row r="174" s="2" customFormat="1">
      <c r="A174" s="40"/>
      <c r="B174" s="41"/>
      <c r="C174" s="42"/>
      <c r="D174" s="266" t="s">
        <v>172</v>
      </c>
      <c r="E174" s="42"/>
      <c r="F174" s="267" t="s">
        <v>701</v>
      </c>
      <c r="G174" s="42"/>
      <c r="H174" s="42"/>
      <c r="I174" s="268"/>
      <c r="J174" s="42"/>
      <c r="K174" s="42"/>
      <c r="L174" s="46"/>
      <c r="M174" s="269"/>
      <c r="N174" s="270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172</v>
      </c>
      <c r="AU174" s="19" t="s">
        <v>86</v>
      </c>
    </row>
    <row r="175" s="14" customFormat="1">
      <c r="A175" s="14"/>
      <c r="B175" s="242"/>
      <c r="C175" s="243"/>
      <c r="D175" s="233" t="s">
        <v>144</v>
      </c>
      <c r="E175" s="244" t="s">
        <v>1</v>
      </c>
      <c r="F175" s="245" t="s">
        <v>314</v>
      </c>
      <c r="G175" s="243"/>
      <c r="H175" s="246">
        <v>43.127000000000002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144</v>
      </c>
      <c r="AU175" s="252" t="s">
        <v>86</v>
      </c>
      <c r="AV175" s="14" t="s">
        <v>86</v>
      </c>
      <c r="AW175" s="14" t="s">
        <v>32</v>
      </c>
      <c r="AX175" s="14" t="s">
        <v>84</v>
      </c>
      <c r="AY175" s="252" t="s">
        <v>132</v>
      </c>
    </row>
    <row r="176" s="2" customFormat="1" ht="37.8" customHeight="1">
      <c r="A176" s="40"/>
      <c r="B176" s="41"/>
      <c r="C176" s="218" t="s">
        <v>159</v>
      </c>
      <c r="D176" s="218" t="s">
        <v>134</v>
      </c>
      <c r="E176" s="219" t="s">
        <v>702</v>
      </c>
      <c r="F176" s="220" t="s">
        <v>703</v>
      </c>
      <c r="G176" s="221" t="s">
        <v>142</v>
      </c>
      <c r="H176" s="222">
        <v>391.76499999999999</v>
      </c>
      <c r="I176" s="223"/>
      <c r="J176" s="224">
        <f>ROUND(I176*H176,2)</f>
        <v>0</v>
      </c>
      <c r="K176" s="220" t="s">
        <v>170</v>
      </c>
      <c r="L176" s="46"/>
      <c r="M176" s="225" t="s">
        <v>1</v>
      </c>
      <c r="N176" s="226" t="s">
        <v>41</v>
      </c>
      <c r="O176" s="93"/>
      <c r="P176" s="227">
        <f>O176*H176</f>
        <v>0</v>
      </c>
      <c r="Q176" s="227">
        <v>0.00064000000000000005</v>
      </c>
      <c r="R176" s="227">
        <f>Q176*H176</f>
        <v>0.2507296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148</v>
      </c>
      <c r="AT176" s="229" t="s">
        <v>134</v>
      </c>
      <c r="AU176" s="229" t="s">
        <v>86</v>
      </c>
      <c r="AY176" s="19" t="s">
        <v>132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84</v>
      </c>
      <c r="BK176" s="230">
        <f>ROUND(I176*H176,2)</f>
        <v>0</v>
      </c>
      <c r="BL176" s="19" t="s">
        <v>148</v>
      </c>
      <c r="BM176" s="229" t="s">
        <v>704</v>
      </c>
    </row>
    <row r="177" s="2" customFormat="1">
      <c r="A177" s="40"/>
      <c r="B177" s="41"/>
      <c r="C177" s="42"/>
      <c r="D177" s="266" t="s">
        <v>172</v>
      </c>
      <c r="E177" s="42"/>
      <c r="F177" s="267" t="s">
        <v>705</v>
      </c>
      <c r="G177" s="42"/>
      <c r="H177" s="42"/>
      <c r="I177" s="268"/>
      <c r="J177" s="42"/>
      <c r="K177" s="42"/>
      <c r="L177" s="46"/>
      <c r="M177" s="269"/>
      <c r="N177" s="270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172</v>
      </c>
      <c r="AU177" s="19" t="s">
        <v>86</v>
      </c>
    </row>
    <row r="178" s="14" customFormat="1">
      <c r="A178" s="14"/>
      <c r="B178" s="242"/>
      <c r="C178" s="243"/>
      <c r="D178" s="233" t="s">
        <v>144</v>
      </c>
      <c r="E178" s="244" t="s">
        <v>1</v>
      </c>
      <c r="F178" s="245" t="s">
        <v>706</v>
      </c>
      <c r="G178" s="243"/>
      <c r="H178" s="246">
        <v>19.765000000000001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144</v>
      </c>
      <c r="AU178" s="252" t="s">
        <v>86</v>
      </c>
      <c r="AV178" s="14" t="s">
        <v>86</v>
      </c>
      <c r="AW178" s="14" t="s">
        <v>32</v>
      </c>
      <c r="AX178" s="14" t="s">
        <v>76</v>
      </c>
      <c r="AY178" s="252" t="s">
        <v>132</v>
      </c>
    </row>
    <row r="179" s="14" customFormat="1">
      <c r="A179" s="14"/>
      <c r="B179" s="242"/>
      <c r="C179" s="243"/>
      <c r="D179" s="233" t="s">
        <v>144</v>
      </c>
      <c r="E179" s="244" t="s">
        <v>1</v>
      </c>
      <c r="F179" s="245" t="s">
        <v>707</v>
      </c>
      <c r="G179" s="243"/>
      <c r="H179" s="246">
        <v>333.60000000000002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144</v>
      </c>
      <c r="AU179" s="252" t="s">
        <v>86</v>
      </c>
      <c r="AV179" s="14" t="s">
        <v>86</v>
      </c>
      <c r="AW179" s="14" t="s">
        <v>32</v>
      </c>
      <c r="AX179" s="14" t="s">
        <v>76</v>
      </c>
      <c r="AY179" s="252" t="s">
        <v>132</v>
      </c>
    </row>
    <row r="180" s="14" customFormat="1">
      <c r="A180" s="14"/>
      <c r="B180" s="242"/>
      <c r="C180" s="243"/>
      <c r="D180" s="233" t="s">
        <v>144</v>
      </c>
      <c r="E180" s="244" t="s">
        <v>1</v>
      </c>
      <c r="F180" s="245" t="s">
        <v>708</v>
      </c>
      <c r="G180" s="243"/>
      <c r="H180" s="246">
        <v>38.399999999999999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144</v>
      </c>
      <c r="AU180" s="252" t="s">
        <v>86</v>
      </c>
      <c r="AV180" s="14" t="s">
        <v>86</v>
      </c>
      <c r="AW180" s="14" t="s">
        <v>32</v>
      </c>
      <c r="AX180" s="14" t="s">
        <v>76</v>
      </c>
      <c r="AY180" s="252" t="s">
        <v>132</v>
      </c>
    </row>
    <row r="181" s="15" customFormat="1">
      <c r="A181" s="15"/>
      <c r="B181" s="253"/>
      <c r="C181" s="254"/>
      <c r="D181" s="233" t="s">
        <v>144</v>
      </c>
      <c r="E181" s="255" t="s">
        <v>1</v>
      </c>
      <c r="F181" s="256" t="s">
        <v>147</v>
      </c>
      <c r="G181" s="254"/>
      <c r="H181" s="257">
        <v>391.76499999999999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3" t="s">
        <v>144</v>
      </c>
      <c r="AU181" s="263" t="s">
        <v>86</v>
      </c>
      <c r="AV181" s="15" t="s">
        <v>148</v>
      </c>
      <c r="AW181" s="15" t="s">
        <v>32</v>
      </c>
      <c r="AX181" s="15" t="s">
        <v>84</v>
      </c>
      <c r="AY181" s="263" t="s">
        <v>132</v>
      </c>
    </row>
    <row r="182" s="2" customFormat="1" ht="37.8" customHeight="1">
      <c r="A182" s="40"/>
      <c r="B182" s="41"/>
      <c r="C182" s="218" t="s">
        <v>8</v>
      </c>
      <c r="D182" s="218" t="s">
        <v>134</v>
      </c>
      <c r="E182" s="219" t="s">
        <v>709</v>
      </c>
      <c r="F182" s="220" t="s">
        <v>710</v>
      </c>
      <c r="G182" s="221" t="s">
        <v>142</v>
      </c>
      <c r="H182" s="222">
        <v>391.76499999999999</v>
      </c>
      <c r="I182" s="223"/>
      <c r="J182" s="224">
        <f>ROUND(I182*H182,2)</f>
        <v>0</v>
      </c>
      <c r="K182" s="220" t="s">
        <v>170</v>
      </c>
      <c r="L182" s="46"/>
      <c r="M182" s="225" t="s">
        <v>1</v>
      </c>
      <c r="N182" s="226" t="s">
        <v>41</v>
      </c>
      <c r="O182" s="9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148</v>
      </c>
      <c r="AT182" s="229" t="s">
        <v>134</v>
      </c>
      <c r="AU182" s="229" t="s">
        <v>86</v>
      </c>
      <c r="AY182" s="19" t="s">
        <v>132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84</v>
      </c>
      <c r="BK182" s="230">
        <f>ROUND(I182*H182,2)</f>
        <v>0</v>
      </c>
      <c r="BL182" s="19" t="s">
        <v>148</v>
      </c>
      <c r="BM182" s="229" t="s">
        <v>711</v>
      </c>
    </row>
    <row r="183" s="2" customFormat="1">
      <c r="A183" s="40"/>
      <c r="B183" s="41"/>
      <c r="C183" s="42"/>
      <c r="D183" s="266" t="s">
        <v>172</v>
      </c>
      <c r="E183" s="42"/>
      <c r="F183" s="267" t="s">
        <v>712</v>
      </c>
      <c r="G183" s="42"/>
      <c r="H183" s="42"/>
      <c r="I183" s="268"/>
      <c r="J183" s="42"/>
      <c r="K183" s="42"/>
      <c r="L183" s="46"/>
      <c r="M183" s="269"/>
      <c r="N183" s="270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172</v>
      </c>
      <c r="AU183" s="19" t="s">
        <v>86</v>
      </c>
    </row>
    <row r="184" s="14" customFormat="1">
      <c r="A184" s="14"/>
      <c r="B184" s="242"/>
      <c r="C184" s="243"/>
      <c r="D184" s="233" t="s">
        <v>144</v>
      </c>
      <c r="E184" s="244" t="s">
        <v>1</v>
      </c>
      <c r="F184" s="245" t="s">
        <v>706</v>
      </c>
      <c r="G184" s="243"/>
      <c r="H184" s="246">
        <v>19.765000000000001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144</v>
      </c>
      <c r="AU184" s="252" t="s">
        <v>86</v>
      </c>
      <c r="AV184" s="14" t="s">
        <v>86</v>
      </c>
      <c r="AW184" s="14" t="s">
        <v>32</v>
      </c>
      <c r="AX184" s="14" t="s">
        <v>76</v>
      </c>
      <c r="AY184" s="252" t="s">
        <v>132</v>
      </c>
    </row>
    <row r="185" s="14" customFormat="1">
      <c r="A185" s="14"/>
      <c r="B185" s="242"/>
      <c r="C185" s="243"/>
      <c r="D185" s="233" t="s">
        <v>144</v>
      </c>
      <c r="E185" s="244" t="s">
        <v>1</v>
      </c>
      <c r="F185" s="245" t="s">
        <v>707</v>
      </c>
      <c r="G185" s="243"/>
      <c r="H185" s="246">
        <v>333.60000000000002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144</v>
      </c>
      <c r="AU185" s="252" t="s">
        <v>86</v>
      </c>
      <c r="AV185" s="14" t="s">
        <v>86</v>
      </c>
      <c r="AW185" s="14" t="s">
        <v>32</v>
      </c>
      <c r="AX185" s="14" t="s">
        <v>76</v>
      </c>
      <c r="AY185" s="252" t="s">
        <v>132</v>
      </c>
    </row>
    <row r="186" s="14" customFormat="1">
      <c r="A186" s="14"/>
      <c r="B186" s="242"/>
      <c r="C186" s="243"/>
      <c r="D186" s="233" t="s">
        <v>144</v>
      </c>
      <c r="E186" s="244" t="s">
        <v>1</v>
      </c>
      <c r="F186" s="245" t="s">
        <v>708</v>
      </c>
      <c r="G186" s="243"/>
      <c r="H186" s="246">
        <v>38.399999999999999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144</v>
      </c>
      <c r="AU186" s="252" t="s">
        <v>86</v>
      </c>
      <c r="AV186" s="14" t="s">
        <v>86</v>
      </c>
      <c r="AW186" s="14" t="s">
        <v>32</v>
      </c>
      <c r="AX186" s="14" t="s">
        <v>76</v>
      </c>
      <c r="AY186" s="252" t="s">
        <v>132</v>
      </c>
    </row>
    <row r="187" s="15" customFormat="1">
      <c r="A187" s="15"/>
      <c r="B187" s="253"/>
      <c r="C187" s="254"/>
      <c r="D187" s="233" t="s">
        <v>144</v>
      </c>
      <c r="E187" s="255" t="s">
        <v>1</v>
      </c>
      <c r="F187" s="256" t="s">
        <v>147</v>
      </c>
      <c r="G187" s="254"/>
      <c r="H187" s="257">
        <v>391.76499999999999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3" t="s">
        <v>144</v>
      </c>
      <c r="AU187" s="263" t="s">
        <v>86</v>
      </c>
      <c r="AV187" s="15" t="s">
        <v>148</v>
      </c>
      <c r="AW187" s="15" t="s">
        <v>32</v>
      </c>
      <c r="AX187" s="15" t="s">
        <v>84</v>
      </c>
      <c r="AY187" s="263" t="s">
        <v>132</v>
      </c>
    </row>
    <row r="188" s="2" customFormat="1" ht="66.75" customHeight="1">
      <c r="A188" s="40"/>
      <c r="B188" s="41"/>
      <c r="C188" s="218" t="s">
        <v>315</v>
      </c>
      <c r="D188" s="218" t="s">
        <v>134</v>
      </c>
      <c r="E188" s="219" t="s">
        <v>401</v>
      </c>
      <c r="F188" s="220" t="s">
        <v>402</v>
      </c>
      <c r="G188" s="221" t="s">
        <v>289</v>
      </c>
      <c r="H188" s="222">
        <v>301.88600000000002</v>
      </c>
      <c r="I188" s="223"/>
      <c r="J188" s="224">
        <f>ROUND(I188*H188,2)</f>
        <v>0</v>
      </c>
      <c r="K188" s="220" t="s">
        <v>170</v>
      </c>
      <c r="L188" s="46"/>
      <c r="M188" s="225" t="s">
        <v>1</v>
      </c>
      <c r="N188" s="226" t="s">
        <v>41</v>
      </c>
      <c r="O188" s="93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148</v>
      </c>
      <c r="AT188" s="229" t="s">
        <v>134</v>
      </c>
      <c r="AU188" s="229" t="s">
        <v>86</v>
      </c>
      <c r="AY188" s="19" t="s">
        <v>132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84</v>
      </c>
      <c r="BK188" s="230">
        <f>ROUND(I188*H188,2)</f>
        <v>0</v>
      </c>
      <c r="BL188" s="19" t="s">
        <v>148</v>
      </c>
      <c r="BM188" s="229" t="s">
        <v>713</v>
      </c>
    </row>
    <row r="189" s="2" customFormat="1">
      <c r="A189" s="40"/>
      <c r="B189" s="41"/>
      <c r="C189" s="42"/>
      <c r="D189" s="266" t="s">
        <v>172</v>
      </c>
      <c r="E189" s="42"/>
      <c r="F189" s="267" t="s">
        <v>714</v>
      </c>
      <c r="G189" s="42"/>
      <c r="H189" s="42"/>
      <c r="I189" s="268"/>
      <c r="J189" s="42"/>
      <c r="K189" s="42"/>
      <c r="L189" s="46"/>
      <c r="M189" s="269"/>
      <c r="N189" s="270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172</v>
      </c>
      <c r="AU189" s="19" t="s">
        <v>86</v>
      </c>
    </row>
    <row r="190" s="14" customFormat="1">
      <c r="A190" s="14"/>
      <c r="B190" s="242"/>
      <c r="C190" s="243"/>
      <c r="D190" s="233" t="s">
        <v>144</v>
      </c>
      <c r="E190" s="244" t="s">
        <v>1</v>
      </c>
      <c r="F190" s="245" t="s">
        <v>404</v>
      </c>
      <c r="G190" s="243"/>
      <c r="H190" s="246">
        <v>301.88600000000002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144</v>
      </c>
      <c r="AU190" s="252" t="s">
        <v>86</v>
      </c>
      <c r="AV190" s="14" t="s">
        <v>86</v>
      </c>
      <c r="AW190" s="14" t="s">
        <v>32</v>
      </c>
      <c r="AX190" s="14" t="s">
        <v>84</v>
      </c>
      <c r="AY190" s="252" t="s">
        <v>132</v>
      </c>
    </row>
    <row r="191" s="2" customFormat="1" ht="66.75" customHeight="1">
      <c r="A191" s="40"/>
      <c r="B191" s="41"/>
      <c r="C191" s="218" t="s">
        <v>321</v>
      </c>
      <c r="D191" s="218" t="s">
        <v>134</v>
      </c>
      <c r="E191" s="219" t="s">
        <v>405</v>
      </c>
      <c r="F191" s="220" t="s">
        <v>406</v>
      </c>
      <c r="G191" s="221" t="s">
        <v>289</v>
      </c>
      <c r="H191" s="222">
        <v>129.38</v>
      </c>
      <c r="I191" s="223"/>
      <c r="J191" s="224">
        <f>ROUND(I191*H191,2)</f>
        <v>0</v>
      </c>
      <c r="K191" s="220" t="s">
        <v>170</v>
      </c>
      <c r="L191" s="46"/>
      <c r="M191" s="225" t="s">
        <v>1</v>
      </c>
      <c r="N191" s="226" t="s">
        <v>41</v>
      </c>
      <c r="O191" s="9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148</v>
      </c>
      <c r="AT191" s="229" t="s">
        <v>134</v>
      </c>
      <c r="AU191" s="229" t="s">
        <v>86</v>
      </c>
      <c r="AY191" s="19" t="s">
        <v>132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84</v>
      </c>
      <c r="BK191" s="230">
        <f>ROUND(I191*H191,2)</f>
        <v>0</v>
      </c>
      <c r="BL191" s="19" t="s">
        <v>148</v>
      </c>
      <c r="BM191" s="229" t="s">
        <v>715</v>
      </c>
    </row>
    <row r="192" s="2" customFormat="1">
      <c r="A192" s="40"/>
      <c r="B192" s="41"/>
      <c r="C192" s="42"/>
      <c r="D192" s="266" t="s">
        <v>172</v>
      </c>
      <c r="E192" s="42"/>
      <c r="F192" s="267" t="s">
        <v>408</v>
      </c>
      <c r="G192" s="42"/>
      <c r="H192" s="42"/>
      <c r="I192" s="268"/>
      <c r="J192" s="42"/>
      <c r="K192" s="42"/>
      <c r="L192" s="46"/>
      <c r="M192" s="269"/>
      <c r="N192" s="270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172</v>
      </c>
      <c r="AU192" s="19" t="s">
        <v>86</v>
      </c>
    </row>
    <row r="193" s="14" customFormat="1">
      <c r="A193" s="14"/>
      <c r="B193" s="242"/>
      <c r="C193" s="243"/>
      <c r="D193" s="233" t="s">
        <v>144</v>
      </c>
      <c r="E193" s="244" t="s">
        <v>1</v>
      </c>
      <c r="F193" s="245" t="s">
        <v>409</v>
      </c>
      <c r="G193" s="243"/>
      <c r="H193" s="246">
        <v>129.38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144</v>
      </c>
      <c r="AU193" s="252" t="s">
        <v>86</v>
      </c>
      <c r="AV193" s="14" t="s">
        <v>86</v>
      </c>
      <c r="AW193" s="14" t="s">
        <v>32</v>
      </c>
      <c r="AX193" s="14" t="s">
        <v>84</v>
      </c>
      <c r="AY193" s="252" t="s">
        <v>132</v>
      </c>
    </row>
    <row r="194" s="2" customFormat="1" ht="62.7" customHeight="1">
      <c r="A194" s="40"/>
      <c r="B194" s="41"/>
      <c r="C194" s="218" t="s">
        <v>326</v>
      </c>
      <c r="D194" s="218" t="s">
        <v>134</v>
      </c>
      <c r="E194" s="219" t="s">
        <v>410</v>
      </c>
      <c r="F194" s="220" t="s">
        <v>411</v>
      </c>
      <c r="G194" s="221" t="s">
        <v>289</v>
      </c>
      <c r="H194" s="222">
        <v>878.96400000000006</v>
      </c>
      <c r="I194" s="223"/>
      <c r="J194" s="224">
        <f>ROUND(I194*H194,2)</f>
        <v>0</v>
      </c>
      <c r="K194" s="220" t="s">
        <v>170</v>
      </c>
      <c r="L194" s="46"/>
      <c r="M194" s="225" t="s">
        <v>1</v>
      </c>
      <c r="N194" s="226" t="s">
        <v>41</v>
      </c>
      <c r="O194" s="93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9" t="s">
        <v>148</v>
      </c>
      <c r="AT194" s="229" t="s">
        <v>134</v>
      </c>
      <c r="AU194" s="229" t="s">
        <v>86</v>
      </c>
      <c r="AY194" s="19" t="s">
        <v>132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84</v>
      </c>
      <c r="BK194" s="230">
        <f>ROUND(I194*H194,2)</f>
        <v>0</v>
      </c>
      <c r="BL194" s="19" t="s">
        <v>148</v>
      </c>
      <c r="BM194" s="229" t="s">
        <v>716</v>
      </c>
    </row>
    <row r="195" s="2" customFormat="1">
      <c r="A195" s="40"/>
      <c r="B195" s="41"/>
      <c r="C195" s="42"/>
      <c r="D195" s="266" t="s">
        <v>172</v>
      </c>
      <c r="E195" s="42"/>
      <c r="F195" s="267" t="s">
        <v>413</v>
      </c>
      <c r="G195" s="42"/>
      <c r="H195" s="42"/>
      <c r="I195" s="268"/>
      <c r="J195" s="42"/>
      <c r="K195" s="42"/>
      <c r="L195" s="46"/>
      <c r="M195" s="269"/>
      <c r="N195" s="270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172</v>
      </c>
      <c r="AU195" s="19" t="s">
        <v>86</v>
      </c>
    </row>
    <row r="196" s="14" customFormat="1">
      <c r="A196" s="14"/>
      <c r="B196" s="242"/>
      <c r="C196" s="243"/>
      <c r="D196" s="233" t="s">
        <v>144</v>
      </c>
      <c r="E196" s="244" t="s">
        <v>1</v>
      </c>
      <c r="F196" s="245" t="s">
        <v>414</v>
      </c>
      <c r="G196" s="243"/>
      <c r="H196" s="246">
        <v>603.77200000000005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144</v>
      </c>
      <c r="AU196" s="252" t="s">
        <v>86</v>
      </c>
      <c r="AV196" s="14" t="s">
        <v>86</v>
      </c>
      <c r="AW196" s="14" t="s">
        <v>32</v>
      </c>
      <c r="AX196" s="14" t="s">
        <v>76</v>
      </c>
      <c r="AY196" s="252" t="s">
        <v>132</v>
      </c>
    </row>
    <row r="197" s="14" customFormat="1">
      <c r="A197" s="14"/>
      <c r="B197" s="242"/>
      <c r="C197" s="243"/>
      <c r="D197" s="233" t="s">
        <v>144</v>
      </c>
      <c r="E197" s="244" t="s">
        <v>1</v>
      </c>
      <c r="F197" s="245" t="s">
        <v>415</v>
      </c>
      <c r="G197" s="243"/>
      <c r="H197" s="246">
        <v>275.19200000000001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144</v>
      </c>
      <c r="AU197" s="252" t="s">
        <v>86</v>
      </c>
      <c r="AV197" s="14" t="s">
        <v>86</v>
      </c>
      <c r="AW197" s="14" t="s">
        <v>32</v>
      </c>
      <c r="AX197" s="14" t="s">
        <v>76</v>
      </c>
      <c r="AY197" s="252" t="s">
        <v>132</v>
      </c>
    </row>
    <row r="198" s="15" customFormat="1">
      <c r="A198" s="15"/>
      <c r="B198" s="253"/>
      <c r="C198" s="254"/>
      <c r="D198" s="233" t="s">
        <v>144</v>
      </c>
      <c r="E198" s="255" t="s">
        <v>1</v>
      </c>
      <c r="F198" s="256" t="s">
        <v>147</v>
      </c>
      <c r="G198" s="254"/>
      <c r="H198" s="257">
        <v>878.96400000000006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3" t="s">
        <v>144</v>
      </c>
      <c r="AU198" s="263" t="s">
        <v>86</v>
      </c>
      <c r="AV198" s="15" t="s">
        <v>148</v>
      </c>
      <c r="AW198" s="15" t="s">
        <v>32</v>
      </c>
      <c r="AX198" s="15" t="s">
        <v>84</v>
      </c>
      <c r="AY198" s="263" t="s">
        <v>132</v>
      </c>
    </row>
    <row r="199" s="2" customFormat="1" ht="62.7" customHeight="1">
      <c r="A199" s="40"/>
      <c r="B199" s="41"/>
      <c r="C199" s="218" t="s">
        <v>138</v>
      </c>
      <c r="D199" s="218" t="s">
        <v>134</v>
      </c>
      <c r="E199" s="219" t="s">
        <v>416</v>
      </c>
      <c r="F199" s="220" t="s">
        <v>417</v>
      </c>
      <c r="G199" s="221" t="s">
        <v>289</v>
      </c>
      <c r="H199" s="222">
        <v>258.75999999999999</v>
      </c>
      <c r="I199" s="223"/>
      <c r="J199" s="224">
        <f>ROUND(I199*H199,2)</f>
        <v>0</v>
      </c>
      <c r="K199" s="220" t="s">
        <v>170</v>
      </c>
      <c r="L199" s="46"/>
      <c r="M199" s="225" t="s">
        <v>1</v>
      </c>
      <c r="N199" s="226" t="s">
        <v>41</v>
      </c>
      <c r="O199" s="93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148</v>
      </c>
      <c r="AT199" s="229" t="s">
        <v>134</v>
      </c>
      <c r="AU199" s="229" t="s">
        <v>86</v>
      </c>
      <c r="AY199" s="19" t="s">
        <v>132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84</v>
      </c>
      <c r="BK199" s="230">
        <f>ROUND(I199*H199,2)</f>
        <v>0</v>
      </c>
      <c r="BL199" s="19" t="s">
        <v>148</v>
      </c>
      <c r="BM199" s="229" t="s">
        <v>717</v>
      </c>
    </row>
    <row r="200" s="2" customFormat="1">
      <c r="A200" s="40"/>
      <c r="B200" s="41"/>
      <c r="C200" s="42"/>
      <c r="D200" s="266" t="s">
        <v>172</v>
      </c>
      <c r="E200" s="42"/>
      <c r="F200" s="267" t="s">
        <v>419</v>
      </c>
      <c r="G200" s="42"/>
      <c r="H200" s="42"/>
      <c r="I200" s="268"/>
      <c r="J200" s="42"/>
      <c r="K200" s="42"/>
      <c r="L200" s="46"/>
      <c r="M200" s="269"/>
      <c r="N200" s="270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172</v>
      </c>
      <c r="AU200" s="19" t="s">
        <v>86</v>
      </c>
    </row>
    <row r="201" s="14" customFormat="1">
      <c r="A201" s="14"/>
      <c r="B201" s="242"/>
      <c r="C201" s="243"/>
      <c r="D201" s="233" t="s">
        <v>144</v>
      </c>
      <c r="E201" s="244" t="s">
        <v>1</v>
      </c>
      <c r="F201" s="245" t="s">
        <v>718</v>
      </c>
      <c r="G201" s="243"/>
      <c r="H201" s="246">
        <v>258.75999999999999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144</v>
      </c>
      <c r="AU201" s="252" t="s">
        <v>86</v>
      </c>
      <c r="AV201" s="14" t="s">
        <v>86</v>
      </c>
      <c r="AW201" s="14" t="s">
        <v>32</v>
      </c>
      <c r="AX201" s="14" t="s">
        <v>84</v>
      </c>
      <c r="AY201" s="252" t="s">
        <v>132</v>
      </c>
    </row>
    <row r="202" s="2" customFormat="1" ht="44.25" customHeight="1">
      <c r="A202" s="40"/>
      <c r="B202" s="41"/>
      <c r="C202" s="218" t="s">
        <v>337</v>
      </c>
      <c r="D202" s="218" t="s">
        <v>134</v>
      </c>
      <c r="E202" s="219" t="s">
        <v>422</v>
      </c>
      <c r="F202" s="220" t="s">
        <v>423</v>
      </c>
      <c r="G202" s="221" t="s">
        <v>289</v>
      </c>
      <c r="H202" s="222">
        <v>439.48200000000003</v>
      </c>
      <c r="I202" s="223"/>
      <c r="J202" s="224">
        <f>ROUND(I202*H202,2)</f>
        <v>0</v>
      </c>
      <c r="K202" s="220" t="s">
        <v>170</v>
      </c>
      <c r="L202" s="46"/>
      <c r="M202" s="225" t="s">
        <v>1</v>
      </c>
      <c r="N202" s="226" t="s">
        <v>41</v>
      </c>
      <c r="O202" s="93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148</v>
      </c>
      <c r="AT202" s="229" t="s">
        <v>134</v>
      </c>
      <c r="AU202" s="229" t="s">
        <v>86</v>
      </c>
      <c r="AY202" s="19" t="s">
        <v>132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84</v>
      </c>
      <c r="BK202" s="230">
        <f>ROUND(I202*H202,2)</f>
        <v>0</v>
      </c>
      <c r="BL202" s="19" t="s">
        <v>148</v>
      </c>
      <c r="BM202" s="229" t="s">
        <v>719</v>
      </c>
    </row>
    <row r="203" s="2" customFormat="1">
      <c r="A203" s="40"/>
      <c r="B203" s="41"/>
      <c r="C203" s="42"/>
      <c r="D203" s="266" t="s">
        <v>172</v>
      </c>
      <c r="E203" s="42"/>
      <c r="F203" s="267" t="s">
        <v>425</v>
      </c>
      <c r="G203" s="42"/>
      <c r="H203" s="42"/>
      <c r="I203" s="268"/>
      <c r="J203" s="42"/>
      <c r="K203" s="42"/>
      <c r="L203" s="46"/>
      <c r="M203" s="269"/>
      <c r="N203" s="270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172</v>
      </c>
      <c r="AU203" s="19" t="s">
        <v>86</v>
      </c>
    </row>
    <row r="204" s="14" customFormat="1">
      <c r="A204" s="14"/>
      <c r="B204" s="242"/>
      <c r="C204" s="243"/>
      <c r="D204" s="233" t="s">
        <v>144</v>
      </c>
      <c r="E204" s="244" t="s">
        <v>1</v>
      </c>
      <c r="F204" s="245" t="s">
        <v>426</v>
      </c>
      <c r="G204" s="243"/>
      <c r="H204" s="246">
        <v>439.48200000000003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144</v>
      </c>
      <c r="AU204" s="252" t="s">
        <v>86</v>
      </c>
      <c r="AV204" s="14" t="s">
        <v>86</v>
      </c>
      <c r="AW204" s="14" t="s">
        <v>32</v>
      </c>
      <c r="AX204" s="14" t="s">
        <v>84</v>
      </c>
      <c r="AY204" s="252" t="s">
        <v>132</v>
      </c>
    </row>
    <row r="205" s="2" customFormat="1" ht="44.25" customHeight="1">
      <c r="A205" s="40"/>
      <c r="B205" s="41"/>
      <c r="C205" s="218" t="s">
        <v>346</v>
      </c>
      <c r="D205" s="218" t="s">
        <v>134</v>
      </c>
      <c r="E205" s="219" t="s">
        <v>428</v>
      </c>
      <c r="F205" s="220" t="s">
        <v>429</v>
      </c>
      <c r="G205" s="221" t="s">
        <v>289</v>
      </c>
      <c r="H205" s="222">
        <v>129.38</v>
      </c>
      <c r="I205" s="223"/>
      <c r="J205" s="224">
        <f>ROUND(I205*H205,2)</f>
        <v>0</v>
      </c>
      <c r="K205" s="220" t="s">
        <v>170</v>
      </c>
      <c r="L205" s="46"/>
      <c r="M205" s="225" t="s">
        <v>1</v>
      </c>
      <c r="N205" s="226" t="s">
        <v>41</v>
      </c>
      <c r="O205" s="93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148</v>
      </c>
      <c r="AT205" s="229" t="s">
        <v>134</v>
      </c>
      <c r="AU205" s="229" t="s">
        <v>86</v>
      </c>
      <c r="AY205" s="19" t="s">
        <v>132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84</v>
      </c>
      <c r="BK205" s="230">
        <f>ROUND(I205*H205,2)</f>
        <v>0</v>
      </c>
      <c r="BL205" s="19" t="s">
        <v>148</v>
      </c>
      <c r="BM205" s="229" t="s">
        <v>720</v>
      </c>
    </row>
    <row r="206" s="2" customFormat="1">
      <c r="A206" s="40"/>
      <c r="B206" s="41"/>
      <c r="C206" s="42"/>
      <c r="D206" s="266" t="s">
        <v>172</v>
      </c>
      <c r="E206" s="42"/>
      <c r="F206" s="267" t="s">
        <v>431</v>
      </c>
      <c r="G206" s="42"/>
      <c r="H206" s="42"/>
      <c r="I206" s="268"/>
      <c r="J206" s="42"/>
      <c r="K206" s="42"/>
      <c r="L206" s="46"/>
      <c r="M206" s="269"/>
      <c r="N206" s="270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172</v>
      </c>
      <c r="AU206" s="19" t="s">
        <v>86</v>
      </c>
    </row>
    <row r="207" s="14" customFormat="1">
      <c r="A207" s="14"/>
      <c r="B207" s="242"/>
      <c r="C207" s="243"/>
      <c r="D207" s="233" t="s">
        <v>144</v>
      </c>
      <c r="E207" s="244" t="s">
        <v>1</v>
      </c>
      <c r="F207" s="245" t="s">
        <v>409</v>
      </c>
      <c r="G207" s="243"/>
      <c r="H207" s="246">
        <v>129.38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144</v>
      </c>
      <c r="AU207" s="252" t="s">
        <v>86</v>
      </c>
      <c r="AV207" s="14" t="s">
        <v>86</v>
      </c>
      <c r="AW207" s="14" t="s">
        <v>32</v>
      </c>
      <c r="AX207" s="14" t="s">
        <v>84</v>
      </c>
      <c r="AY207" s="252" t="s">
        <v>132</v>
      </c>
    </row>
    <row r="208" s="2" customFormat="1" ht="37.8" customHeight="1">
      <c r="A208" s="40"/>
      <c r="B208" s="41"/>
      <c r="C208" s="218" t="s">
        <v>354</v>
      </c>
      <c r="D208" s="218" t="s">
        <v>134</v>
      </c>
      <c r="E208" s="219" t="s">
        <v>433</v>
      </c>
      <c r="F208" s="220" t="s">
        <v>434</v>
      </c>
      <c r="G208" s="221" t="s">
        <v>289</v>
      </c>
      <c r="H208" s="222">
        <v>568.86199999999997</v>
      </c>
      <c r="I208" s="223"/>
      <c r="J208" s="224">
        <f>ROUND(I208*H208,2)</f>
        <v>0</v>
      </c>
      <c r="K208" s="220" t="s">
        <v>170</v>
      </c>
      <c r="L208" s="46"/>
      <c r="M208" s="225" t="s">
        <v>1</v>
      </c>
      <c r="N208" s="226" t="s">
        <v>41</v>
      </c>
      <c r="O208" s="93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148</v>
      </c>
      <c r="AT208" s="229" t="s">
        <v>134</v>
      </c>
      <c r="AU208" s="229" t="s">
        <v>86</v>
      </c>
      <c r="AY208" s="19" t="s">
        <v>132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84</v>
      </c>
      <c r="BK208" s="230">
        <f>ROUND(I208*H208,2)</f>
        <v>0</v>
      </c>
      <c r="BL208" s="19" t="s">
        <v>148</v>
      </c>
      <c r="BM208" s="229" t="s">
        <v>721</v>
      </c>
    </row>
    <row r="209" s="2" customFormat="1">
      <c r="A209" s="40"/>
      <c r="B209" s="41"/>
      <c r="C209" s="42"/>
      <c r="D209" s="266" t="s">
        <v>172</v>
      </c>
      <c r="E209" s="42"/>
      <c r="F209" s="267" t="s">
        <v>436</v>
      </c>
      <c r="G209" s="42"/>
      <c r="H209" s="42"/>
      <c r="I209" s="268"/>
      <c r="J209" s="42"/>
      <c r="K209" s="42"/>
      <c r="L209" s="46"/>
      <c r="M209" s="269"/>
      <c r="N209" s="270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172</v>
      </c>
      <c r="AU209" s="19" t="s">
        <v>86</v>
      </c>
    </row>
    <row r="210" s="14" customFormat="1">
      <c r="A210" s="14"/>
      <c r="B210" s="242"/>
      <c r="C210" s="243"/>
      <c r="D210" s="233" t="s">
        <v>144</v>
      </c>
      <c r="E210" s="244" t="s">
        <v>1</v>
      </c>
      <c r="F210" s="245" t="s">
        <v>437</v>
      </c>
      <c r="G210" s="243"/>
      <c r="H210" s="246">
        <v>568.86199999999997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144</v>
      </c>
      <c r="AU210" s="252" t="s">
        <v>86</v>
      </c>
      <c r="AV210" s="14" t="s">
        <v>86</v>
      </c>
      <c r="AW210" s="14" t="s">
        <v>32</v>
      </c>
      <c r="AX210" s="14" t="s">
        <v>84</v>
      </c>
      <c r="AY210" s="252" t="s">
        <v>132</v>
      </c>
    </row>
    <row r="211" s="2" customFormat="1" ht="44.25" customHeight="1">
      <c r="A211" s="40"/>
      <c r="B211" s="41"/>
      <c r="C211" s="218" t="s">
        <v>359</v>
      </c>
      <c r="D211" s="218" t="s">
        <v>134</v>
      </c>
      <c r="E211" s="219" t="s">
        <v>439</v>
      </c>
      <c r="F211" s="220" t="s">
        <v>440</v>
      </c>
      <c r="G211" s="221" t="s">
        <v>289</v>
      </c>
      <c r="H211" s="222">
        <v>568.86199999999997</v>
      </c>
      <c r="I211" s="223"/>
      <c r="J211" s="224">
        <f>ROUND(I211*H211,2)</f>
        <v>0</v>
      </c>
      <c r="K211" s="220" t="s">
        <v>170</v>
      </c>
      <c r="L211" s="46"/>
      <c r="M211" s="225" t="s">
        <v>1</v>
      </c>
      <c r="N211" s="226" t="s">
        <v>41</v>
      </c>
      <c r="O211" s="93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9" t="s">
        <v>148</v>
      </c>
      <c r="AT211" s="229" t="s">
        <v>134</v>
      </c>
      <c r="AU211" s="229" t="s">
        <v>86</v>
      </c>
      <c r="AY211" s="19" t="s">
        <v>132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84</v>
      </c>
      <c r="BK211" s="230">
        <f>ROUND(I211*H211,2)</f>
        <v>0</v>
      </c>
      <c r="BL211" s="19" t="s">
        <v>148</v>
      </c>
      <c r="BM211" s="229" t="s">
        <v>722</v>
      </c>
    </row>
    <row r="212" s="2" customFormat="1">
      <c r="A212" s="40"/>
      <c r="B212" s="41"/>
      <c r="C212" s="42"/>
      <c r="D212" s="266" t="s">
        <v>172</v>
      </c>
      <c r="E212" s="42"/>
      <c r="F212" s="267" t="s">
        <v>442</v>
      </c>
      <c r="G212" s="42"/>
      <c r="H212" s="42"/>
      <c r="I212" s="268"/>
      <c r="J212" s="42"/>
      <c r="K212" s="42"/>
      <c r="L212" s="46"/>
      <c r="M212" s="269"/>
      <c r="N212" s="270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172</v>
      </c>
      <c r="AU212" s="19" t="s">
        <v>86</v>
      </c>
    </row>
    <row r="213" s="14" customFormat="1">
      <c r="A213" s="14"/>
      <c r="B213" s="242"/>
      <c r="C213" s="243"/>
      <c r="D213" s="233" t="s">
        <v>144</v>
      </c>
      <c r="E213" s="244" t="s">
        <v>1</v>
      </c>
      <c r="F213" s="245" t="s">
        <v>437</v>
      </c>
      <c r="G213" s="243"/>
      <c r="H213" s="246">
        <v>568.86199999999997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144</v>
      </c>
      <c r="AU213" s="252" t="s">
        <v>86</v>
      </c>
      <c r="AV213" s="14" t="s">
        <v>86</v>
      </c>
      <c r="AW213" s="14" t="s">
        <v>32</v>
      </c>
      <c r="AX213" s="14" t="s">
        <v>84</v>
      </c>
      <c r="AY213" s="252" t="s">
        <v>132</v>
      </c>
    </row>
    <row r="214" s="2" customFormat="1" ht="37.8" customHeight="1">
      <c r="A214" s="40"/>
      <c r="B214" s="41"/>
      <c r="C214" s="218" t="s">
        <v>7</v>
      </c>
      <c r="D214" s="218" t="s">
        <v>134</v>
      </c>
      <c r="E214" s="219" t="s">
        <v>444</v>
      </c>
      <c r="F214" s="220" t="s">
        <v>445</v>
      </c>
      <c r="G214" s="221" t="s">
        <v>142</v>
      </c>
      <c r="H214" s="222">
        <v>91.730999999999995</v>
      </c>
      <c r="I214" s="223"/>
      <c r="J214" s="224">
        <f>ROUND(I214*H214,2)</f>
        <v>0</v>
      </c>
      <c r="K214" s="220" t="s">
        <v>170</v>
      </c>
      <c r="L214" s="46"/>
      <c r="M214" s="225" t="s">
        <v>1</v>
      </c>
      <c r="N214" s="226" t="s">
        <v>41</v>
      </c>
      <c r="O214" s="93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148</v>
      </c>
      <c r="AT214" s="229" t="s">
        <v>134</v>
      </c>
      <c r="AU214" s="229" t="s">
        <v>86</v>
      </c>
      <c r="AY214" s="19" t="s">
        <v>132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84</v>
      </c>
      <c r="BK214" s="230">
        <f>ROUND(I214*H214,2)</f>
        <v>0</v>
      </c>
      <c r="BL214" s="19" t="s">
        <v>148</v>
      </c>
      <c r="BM214" s="229" t="s">
        <v>723</v>
      </c>
    </row>
    <row r="215" s="2" customFormat="1">
      <c r="A215" s="40"/>
      <c r="B215" s="41"/>
      <c r="C215" s="42"/>
      <c r="D215" s="266" t="s">
        <v>172</v>
      </c>
      <c r="E215" s="42"/>
      <c r="F215" s="267" t="s">
        <v>447</v>
      </c>
      <c r="G215" s="42"/>
      <c r="H215" s="42"/>
      <c r="I215" s="268"/>
      <c r="J215" s="42"/>
      <c r="K215" s="42"/>
      <c r="L215" s="46"/>
      <c r="M215" s="269"/>
      <c r="N215" s="270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172</v>
      </c>
      <c r="AU215" s="19" t="s">
        <v>86</v>
      </c>
    </row>
    <row r="216" s="14" customFormat="1">
      <c r="A216" s="14"/>
      <c r="B216" s="242"/>
      <c r="C216" s="243"/>
      <c r="D216" s="233" t="s">
        <v>144</v>
      </c>
      <c r="E216" s="244" t="s">
        <v>1</v>
      </c>
      <c r="F216" s="245" t="s">
        <v>676</v>
      </c>
      <c r="G216" s="243"/>
      <c r="H216" s="246">
        <v>91.730999999999995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144</v>
      </c>
      <c r="AU216" s="252" t="s">
        <v>86</v>
      </c>
      <c r="AV216" s="14" t="s">
        <v>86</v>
      </c>
      <c r="AW216" s="14" t="s">
        <v>32</v>
      </c>
      <c r="AX216" s="14" t="s">
        <v>84</v>
      </c>
      <c r="AY216" s="252" t="s">
        <v>132</v>
      </c>
    </row>
    <row r="217" s="12" customFormat="1" ht="22.8" customHeight="1">
      <c r="A217" s="12"/>
      <c r="B217" s="204"/>
      <c r="C217" s="205"/>
      <c r="D217" s="206" t="s">
        <v>75</v>
      </c>
      <c r="E217" s="264" t="s">
        <v>86</v>
      </c>
      <c r="F217" s="264" t="s">
        <v>448</v>
      </c>
      <c r="G217" s="205"/>
      <c r="H217" s="205"/>
      <c r="I217" s="208"/>
      <c r="J217" s="265">
        <f>BK217</f>
        <v>0</v>
      </c>
      <c r="K217" s="205"/>
      <c r="L217" s="210"/>
      <c r="M217" s="211"/>
      <c r="N217" s="212"/>
      <c r="O217" s="212"/>
      <c r="P217" s="213">
        <f>SUM(P218:P237)</f>
        <v>0</v>
      </c>
      <c r="Q217" s="212"/>
      <c r="R217" s="213">
        <f>SUM(R218:R237)</f>
        <v>45.174048150000004</v>
      </c>
      <c r="S217" s="212"/>
      <c r="T217" s="214">
        <f>SUM(T218:T237)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5" t="s">
        <v>84</v>
      </c>
      <c r="AT217" s="216" t="s">
        <v>75</v>
      </c>
      <c r="AU217" s="216" t="s">
        <v>84</v>
      </c>
      <c r="AY217" s="215" t="s">
        <v>132</v>
      </c>
      <c r="BK217" s="217">
        <f>SUM(BK218:BK237)</f>
        <v>0</v>
      </c>
    </row>
    <row r="218" s="2" customFormat="1" ht="24.15" customHeight="1">
      <c r="A218" s="40"/>
      <c r="B218" s="41"/>
      <c r="C218" s="218" t="s">
        <v>375</v>
      </c>
      <c r="D218" s="218" t="s">
        <v>134</v>
      </c>
      <c r="E218" s="219" t="s">
        <v>472</v>
      </c>
      <c r="F218" s="220" t="s">
        <v>473</v>
      </c>
      <c r="G218" s="221" t="s">
        <v>289</v>
      </c>
      <c r="H218" s="222">
        <v>7.2450000000000001</v>
      </c>
      <c r="I218" s="223"/>
      <c r="J218" s="224">
        <f>ROUND(I218*H218,2)</f>
        <v>0</v>
      </c>
      <c r="K218" s="220" t="s">
        <v>170</v>
      </c>
      <c r="L218" s="46"/>
      <c r="M218" s="225" t="s">
        <v>1</v>
      </c>
      <c r="N218" s="226" t="s">
        <v>41</v>
      </c>
      <c r="O218" s="93"/>
      <c r="P218" s="227">
        <f>O218*H218</f>
        <v>0</v>
      </c>
      <c r="Q218" s="227">
        <v>2.5018699999999998</v>
      </c>
      <c r="R218" s="227">
        <f>Q218*H218</f>
        <v>18.126048149999999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148</v>
      </c>
      <c r="AT218" s="229" t="s">
        <v>134</v>
      </c>
      <c r="AU218" s="229" t="s">
        <v>86</v>
      </c>
      <c r="AY218" s="19" t="s">
        <v>132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84</v>
      </c>
      <c r="BK218" s="230">
        <f>ROUND(I218*H218,2)</f>
        <v>0</v>
      </c>
      <c r="BL218" s="19" t="s">
        <v>148</v>
      </c>
      <c r="BM218" s="229" t="s">
        <v>724</v>
      </c>
    </row>
    <row r="219" s="2" customFormat="1">
      <c r="A219" s="40"/>
      <c r="B219" s="41"/>
      <c r="C219" s="42"/>
      <c r="D219" s="266" t="s">
        <v>172</v>
      </c>
      <c r="E219" s="42"/>
      <c r="F219" s="267" t="s">
        <v>475</v>
      </c>
      <c r="G219" s="42"/>
      <c r="H219" s="42"/>
      <c r="I219" s="268"/>
      <c r="J219" s="42"/>
      <c r="K219" s="42"/>
      <c r="L219" s="46"/>
      <c r="M219" s="269"/>
      <c r="N219" s="270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172</v>
      </c>
      <c r="AU219" s="19" t="s">
        <v>86</v>
      </c>
    </row>
    <row r="220" s="13" customFormat="1">
      <c r="A220" s="13"/>
      <c r="B220" s="231"/>
      <c r="C220" s="232"/>
      <c r="D220" s="233" t="s">
        <v>144</v>
      </c>
      <c r="E220" s="234" t="s">
        <v>1</v>
      </c>
      <c r="F220" s="235" t="s">
        <v>476</v>
      </c>
      <c r="G220" s="232"/>
      <c r="H220" s="234" t="s">
        <v>1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144</v>
      </c>
      <c r="AU220" s="241" t="s">
        <v>86</v>
      </c>
      <c r="AV220" s="13" t="s">
        <v>84</v>
      </c>
      <c r="AW220" s="13" t="s">
        <v>32</v>
      </c>
      <c r="AX220" s="13" t="s">
        <v>76</v>
      </c>
      <c r="AY220" s="241" t="s">
        <v>132</v>
      </c>
    </row>
    <row r="221" s="14" customFormat="1">
      <c r="A221" s="14"/>
      <c r="B221" s="242"/>
      <c r="C221" s="243"/>
      <c r="D221" s="233" t="s">
        <v>144</v>
      </c>
      <c r="E221" s="244" t="s">
        <v>1</v>
      </c>
      <c r="F221" s="245" t="s">
        <v>725</v>
      </c>
      <c r="G221" s="243"/>
      <c r="H221" s="246">
        <v>7.2450000000000001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144</v>
      </c>
      <c r="AU221" s="252" t="s">
        <v>86</v>
      </c>
      <c r="AV221" s="14" t="s">
        <v>86</v>
      </c>
      <c r="AW221" s="14" t="s">
        <v>32</v>
      </c>
      <c r="AX221" s="14" t="s">
        <v>76</v>
      </c>
      <c r="AY221" s="252" t="s">
        <v>132</v>
      </c>
    </row>
    <row r="222" s="15" customFormat="1">
      <c r="A222" s="15"/>
      <c r="B222" s="253"/>
      <c r="C222" s="254"/>
      <c r="D222" s="233" t="s">
        <v>144</v>
      </c>
      <c r="E222" s="255" t="s">
        <v>1</v>
      </c>
      <c r="F222" s="256" t="s">
        <v>147</v>
      </c>
      <c r="G222" s="254"/>
      <c r="H222" s="257">
        <v>7.2450000000000001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3" t="s">
        <v>144</v>
      </c>
      <c r="AU222" s="263" t="s">
        <v>86</v>
      </c>
      <c r="AV222" s="15" t="s">
        <v>148</v>
      </c>
      <c r="AW222" s="15" t="s">
        <v>32</v>
      </c>
      <c r="AX222" s="15" t="s">
        <v>84</v>
      </c>
      <c r="AY222" s="263" t="s">
        <v>132</v>
      </c>
    </row>
    <row r="223" s="2" customFormat="1" ht="24.15" customHeight="1">
      <c r="A223" s="40"/>
      <c r="B223" s="41"/>
      <c r="C223" s="218" t="s">
        <v>382</v>
      </c>
      <c r="D223" s="218" t="s">
        <v>134</v>
      </c>
      <c r="E223" s="219" t="s">
        <v>481</v>
      </c>
      <c r="F223" s="220" t="s">
        <v>482</v>
      </c>
      <c r="G223" s="221" t="s">
        <v>142</v>
      </c>
      <c r="H223" s="222">
        <v>56</v>
      </c>
      <c r="I223" s="223"/>
      <c r="J223" s="224">
        <f>ROUND(I223*H223,2)</f>
        <v>0</v>
      </c>
      <c r="K223" s="220" t="s">
        <v>170</v>
      </c>
      <c r="L223" s="46"/>
      <c r="M223" s="225" t="s">
        <v>1</v>
      </c>
      <c r="N223" s="226" t="s">
        <v>41</v>
      </c>
      <c r="O223" s="93"/>
      <c r="P223" s="227">
        <f>O223*H223</f>
        <v>0</v>
      </c>
      <c r="Q223" s="227">
        <v>0.108</v>
      </c>
      <c r="R223" s="227">
        <f>Q223*H223</f>
        <v>6.048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148</v>
      </c>
      <c r="AT223" s="229" t="s">
        <v>134</v>
      </c>
      <c r="AU223" s="229" t="s">
        <v>86</v>
      </c>
      <c r="AY223" s="19" t="s">
        <v>132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84</v>
      </c>
      <c r="BK223" s="230">
        <f>ROUND(I223*H223,2)</f>
        <v>0</v>
      </c>
      <c r="BL223" s="19" t="s">
        <v>148</v>
      </c>
      <c r="BM223" s="229" t="s">
        <v>726</v>
      </c>
    </row>
    <row r="224" s="2" customFormat="1">
      <c r="A224" s="40"/>
      <c r="B224" s="41"/>
      <c r="C224" s="42"/>
      <c r="D224" s="266" t="s">
        <v>172</v>
      </c>
      <c r="E224" s="42"/>
      <c r="F224" s="267" t="s">
        <v>484</v>
      </c>
      <c r="G224" s="42"/>
      <c r="H224" s="42"/>
      <c r="I224" s="268"/>
      <c r="J224" s="42"/>
      <c r="K224" s="42"/>
      <c r="L224" s="46"/>
      <c r="M224" s="269"/>
      <c r="N224" s="270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172</v>
      </c>
      <c r="AU224" s="19" t="s">
        <v>86</v>
      </c>
    </row>
    <row r="225" s="13" customFormat="1">
      <c r="A225" s="13"/>
      <c r="B225" s="231"/>
      <c r="C225" s="232"/>
      <c r="D225" s="233" t="s">
        <v>144</v>
      </c>
      <c r="E225" s="234" t="s">
        <v>1</v>
      </c>
      <c r="F225" s="235" t="s">
        <v>485</v>
      </c>
      <c r="G225" s="232"/>
      <c r="H225" s="234" t="s">
        <v>1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144</v>
      </c>
      <c r="AU225" s="241" t="s">
        <v>86</v>
      </c>
      <c r="AV225" s="13" t="s">
        <v>84</v>
      </c>
      <c r="AW225" s="13" t="s">
        <v>32</v>
      </c>
      <c r="AX225" s="13" t="s">
        <v>76</v>
      </c>
      <c r="AY225" s="241" t="s">
        <v>132</v>
      </c>
    </row>
    <row r="226" s="14" customFormat="1">
      <c r="A226" s="14"/>
      <c r="B226" s="242"/>
      <c r="C226" s="243"/>
      <c r="D226" s="233" t="s">
        <v>144</v>
      </c>
      <c r="E226" s="244" t="s">
        <v>1</v>
      </c>
      <c r="F226" s="245" t="s">
        <v>668</v>
      </c>
      <c r="G226" s="243"/>
      <c r="H226" s="246">
        <v>48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144</v>
      </c>
      <c r="AU226" s="252" t="s">
        <v>86</v>
      </c>
      <c r="AV226" s="14" t="s">
        <v>86</v>
      </c>
      <c r="AW226" s="14" t="s">
        <v>32</v>
      </c>
      <c r="AX226" s="14" t="s">
        <v>76</v>
      </c>
      <c r="AY226" s="252" t="s">
        <v>132</v>
      </c>
    </row>
    <row r="227" s="14" customFormat="1">
      <c r="A227" s="14"/>
      <c r="B227" s="242"/>
      <c r="C227" s="243"/>
      <c r="D227" s="233" t="s">
        <v>144</v>
      </c>
      <c r="E227" s="244" t="s">
        <v>1</v>
      </c>
      <c r="F227" s="245" t="s">
        <v>669</v>
      </c>
      <c r="G227" s="243"/>
      <c r="H227" s="246">
        <v>8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144</v>
      </c>
      <c r="AU227" s="252" t="s">
        <v>86</v>
      </c>
      <c r="AV227" s="14" t="s">
        <v>86</v>
      </c>
      <c r="AW227" s="14" t="s">
        <v>32</v>
      </c>
      <c r="AX227" s="14" t="s">
        <v>76</v>
      </c>
      <c r="AY227" s="252" t="s">
        <v>132</v>
      </c>
    </row>
    <row r="228" s="15" customFormat="1">
      <c r="A228" s="15"/>
      <c r="B228" s="253"/>
      <c r="C228" s="254"/>
      <c r="D228" s="233" t="s">
        <v>144</v>
      </c>
      <c r="E228" s="255" t="s">
        <v>1</v>
      </c>
      <c r="F228" s="256" t="s">
        <v>147</v>
      </c>
      <c r="G228" s="254"/>
      <c r="H228" s="257">
        <v>56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3" t="s">
        <v>144</v>
      </c>
      <c r="AU228" s="263" t="s">
        <v>86</v>
      </c>
      <c r="AV228" s="15" t="s">
        <v>148</v>
      </c>
      <c r="AW228" s="15" t="s">
        <v>32</v>
      </c>
      <c r="AX228" s="15" t="s">
        <v>84</v>
      </c>
      <c r="AY228" s="263" t="s">
        <v>132</v>
      </c>
    </row>
    <row r="229" s="2" customFormat="1" ht="16.5" customHeight="1">
      <c r="A229" s="40"/>
      <c r="B229" s="41"/>
      <c r="C229" s="293" t="s">
        <v>389</v>
      </c>
      <c r="D229" s="293" t="s">
        <v>338</v>
      </c>
      <c r="E229" s="294" t="s">
        <v>487</v>
      </c>
      <c r="F229" s="295" t="s">
        <v>488</v>
      </c>
      <c r="G229" s="296" t="s">
        <v>489</v>
      </c>
      <c r="H229" s="297">
        <v>28</v>
      </c>
      <c r="I229" s="298"/>
      <c r="J229" s="299">
        <f>ROUND(I229*H229,2)</f>
        <v>0</v>
      </c>
      <c r="K229" s="295" t="s">
        <v>170</v>
      </c>
      <c r="L229" s="300"/>
      <c r="M229" s="301" t="s">
        <v>1</v>
      </c>
      <c r="N229" s="302" t="s">
        <v>41</v>
      </c>
      <c r="O229" s="93"/>
      <c r="P229" s="227">
        <f>O229*H229</f>
        <v>0</v>
      </c>
      <c r="Q229" s="227">
        <v>0.75</v>
      </c>
      <c r="R229" s="227">
        <f>Q229*H229</f>
        <v>21</v>
      </c>
      <c r="S229" s="227">
        <v>0</v>
      </c>
      <c r="T229" s="22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9" t="s">
        <v>164</v>
      </c>
      <c r="AT229" s="229" t="s">
        <v>338</v>
      </c>
      <c r="AU229" s="229" t="s">
        <v>86</v>
      </c>
      <c r="AY229" s="19" t="s">
        <v>132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9" t="s">
        <v>84</v>
      </c>
      <c r="BK229" s="230">
        <f>ROUND(I229*H229,2)</f>
        <v>0</v>
      </c>
      <c r="BL229" s="19" t="s">
        <v>148</v>
      </c>
      <c r="BM229" s="229" t="s">
        <v>727</v>
      </c>
    </row>
    <row r="230" s="14" customFormat="1">
      <c r="A230" s="14"/>
      <c r="B230" s="242"/>
      <c r="C230" s="243"/>
      <c r="D230" s="233" t="s">
        <v>144</v>
      </c>
      <c r="E230" s="244" t="s">
        <v>1</v>
      </c>
      <c r="F230" s="245" t="s">
        <v>728</v>
      </c>
      <c r="G230" s="243"/>
      <c r="H230" s="246">
        <v>28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144</v>
      </c>
      <c r="AU230" s="252" t="s">
        <v>86</v>
      </c>
      <c r="AV230" s="14" t="s">
        <v>86</v>
      </c>
      <c r="AW230" s="14" t="s">
        <v>32</v>
      </c>
      <c r="AX230" s="14" t="s">
        <v>76</v>
      </c>
      <c r="AY230" s="252" t="s">
        <v>132</v>
      </c>
    </row>
    <row r="231" s="15" customFormat="1">
      <c r="A231" s="15"/>
      <c r="B231" s="253"/>
      <c r="C231" s="254"/>
      <c r="D231" s="233" t="s">
        <v>144</v>
      </c>
      <c r="E231" s="255" t="s">
        <v>1</v>
      </c>
      <c r="F231" s="256" t="s">
        <v>147</v>
      </c>
      <c r="G231" s="254"/>
      <c r="H231" s="257">
        <v>28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3" t="s">
        <v>144</v>
      </c>
      <c r="AU231" s="263" t="s">
        <v>86</v>
      </c>
      <c r="AV231" s="15" t="s">
        <v>148</v>
      </c>
      <c r="AW231" s="15" t="s">
        <v>32</v>
      </c>
      <c r="AX231" s="15" t="s">
        <v>84</v>
      </c>
      <c r="AY231" s="263" t="s">
        <v>132</v>
      </c>
    </row>
    <row r="232" s="2" customFormat="1" ht="37.8" customHeight="1">
      <c r="A232" s="40"/>
      <c r="B232" s="41"/>
      <c r="C232" s="218" t="s">
        <v>396</v>
      </c>
      <c r="D232" s="218" t="s">
        <v>134</v>
      </c>
      <c r="E232" s="219" t="s">
        <v>495</v>
      </c>
      <c r="F232" s="220" t="s">
        <v>496</v>
      </c>
      <c r="G232" s="221" t="s">
        <v>142</v>
      </c>
      <c r="H232" s="222">
        <v>56</v>
      </c>
      <c r="I232" s="223"/>
      <c r="J232" s="224">
        <f>ROUND(I232*H232,2)</f>
        <v>0</v>
      </c>
      <c r="K232" s="220" t="s">
        <v>170</v>
      </c>
      <c r="L232" s="46"/>
      <c r="M232" s="225" t="s">
        <v>1</v>
      </c>
      <c r="N232" s="226" t="s">
        <v>41</v>
      </c>
      <c r="O232" s="93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148</v>
      </c>
      <c r="AT232" s="229" t="s">
        <v>134</v>
      </c>
      <c r="AU232" s="229" t="s">
        <v>86</v>
      </c>
      <c r="AY232" s="19" t="s">
        <v>132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84</v>
      </c>
      <c r="BK232" s="230">
        <f>ROUND(I232*H232,2)</f>
        <v>0</v>
      </c>
      <c r="BL232" s="19" t="s">
        <v>148</v>
      </c>
      <c r="BM232" s="229" t="s">
        <v>729</v>
      </c>
    </row>
    <row r="233" s="2" customFormat="1">
      <c r="A233" s="40"/>
      <c r="B233" s="41"/>
      <c r="C233" s="42"/>
      <c r="D233" s="266" t="s">
        <v>172</v>
      </c>
      <c r="E233" s="42"/>
      <c r="F233" s="267" t="s">
        <v>498</v>
      </c>
      <c r="G233" s="42"/>
      <c r="H233" s="42"/>
      <c r="I233" s="268"/>
      <c r="J233" s="42"/>
      <c r="K233" s="42"/>
      <c r="L233" s="46"/>
      <c r="M233" s="269"/>
      <c r="N233" s="270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172</v>
      </c>
      <c r="AU233" s="19" t="s">
        <v>86</v>
      </c>
    </row>
    <row r="234" s="13" customFormat="1">
      <c r="A234" s="13"/>
      <c r="B234" s="231"/>
      <c r="C234" s="232"/>
      <c r="D234" s="233" t="s">
        <v>144</v>
      </c>
      <c r="E234" s="234" t="s">
        <v>1</v>
      </c>
      <c r="F234" s="235" t="s">
        <v>485</v>
      </c>
      <c r="G234" s="232"/>
      <c r="H234" s="234" t="s">
        <v>1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144</v>
      </c>
      <c r="AU234" s="241" t="s">
        <v>86</v>
      </c>
      <c r="AV234" s="13" t="s">
        <v>84</v>
      </c>
      <c r="AW234" s="13" t="s">
        <v>32</v>
      </c>
      <c r="AX234" s="13" t="s">
        <v>76</v>
      </c>
      <c r="AY234" s="241" t="s">
        <v>132</v>
      </c>
    </row>
    <row r="235" s="14" customFormat="1">
      <c r="A235" s="14"/>
      <c r="B235" s="242"/>
      <c r="C235" s="243"/>
      <c r="D235" s="233" t="s">
        <v>144</v>
      </c>
      <c r="E235" s="244" t="s">
        <v>1</v>
      </c>
      <c r="F235" s="245" t="s">
        <v>668</v>
      </c>
      <c r="G235" s="243"/>
      <c r="H235" s="246">
        <v>48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144</v>
      </c>
      <c r="AU235" s="252" t="s">
        <v>86</v>
      </c>
      <c r="AV235" s="14" t="s">
        <v>86</v>
      </c>
      <c r="AW235" s="14" t="s">
        <v>32</v>
      </c>
      <c r="AX235" s="14" t="s">
        <v>76</v>
      </c>
      <c r="AY235" s="252" t="s">
        <v>132</v>
      </c>
    </row>
    <row r="236" s="14" customFormat="1">
      <c r="A236" s="14"/>
      <c r="B236" s="242"/>
      <c r="C236" s="243"/>
      <c r="D236" s="233" t="s">
        <v>144</v>
      </c>
      <c r="E236" s="244" t="s">
        <v>1</v>
      </c>
      <c r="F236" s="245" t="s">
        <v>669</v>
      </c>
      <c r="G236" s="243"/>
      <c r="H236" s="246">
        <v>8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144</v>
      </c>
      <c r="AU236" s="252" t="s">
        <v>86</v>
      </c>
      <c r="AV236" s="14" t="s">
        <v>86</v>
      </c>
      <c r="AW236" s="14" t="s">
        <v>32</v>
      </c>
      <c r="AX236" s="14" t="s">
        <v>76</v>
      </c>
      <c r="AY236" s="252" t="s">
        <v>132</v>
      </c>
    </row>
    <row r="237" s="15" customFormat="1">
      <c r="A237" s="15"/>
      <c r="B237" s="253"/>
      <c r="C237" s="254"/>
      <c r="D237" s="233" t="s">
        <v>144</v>
      </c>
      <c r="E237" s="255" t="s">
        <v>1</v>
      </c>
      <c r="F237" s="256" t="s">
        <v>147</v>
      </c>
      <c r="G237" s="254"/>
      <c r="H237" s="257">
        <v>56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3" t="s">
        <v>144</v>
      </c>
      <c r="AU237" s="263" t="s">
        <v>86</v>
      </c>
      <c r="AV237" s="15" t="s">
        <v>148</v>
      </c>
      <c r="AW237" s="15" t="s">
        <v>32</v>
      </c>
      <c r="AX237" s="15" t="s">
        <v>84</v>
      </c>
      <c r="AY237" s="263" t="s">
        <v>132</v>
      </c>
    </row>
    <row r="238" s="12" customFormat="1" ht="22.8" customHeight="1">
      <c r="A238" s="12"/>
      <c r="B238" s="204"/>
      <c r="C238" s="205"/>
      <c r="D238" s="206" t="s">
        <v>75</v>
      </c>
      <c r="E238" s="264" t="s">
        <v>184</v>
      </c>
      <c r="F238" s="264" t="s">
        <v>499</v>
      </c>
      <c r="G238" s="205"/>
      <c r="H238" s="205"/>
      <c r="I238" s="208"/>
      <c r="J238" s="265">
        <f>BK238</f>
        <v>0</v>
      </c>
      <c r="K238" s="205"/>
      <c r="L238" s="210"/>
      <c r="M238" s="211"/>
      <c r="N238" s="212"/>
      <c r="O238" s="212"/>
      <c r="P238" s="213">
        <f>SUM(P239:P242)</f>
        <v>0</v>
      </c>
      <c r="Q238" s="212"/>
      <c r="R238" s="213">
        <f>SUM(R239:R242)</f>
        <v>0</v>
      </c>
      <c r="S238" s="212"/>
      <c r="T238" s="214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5" t="s">
        <v>84</v>
      </c>
      <c r="AT238" s="216" t="s">
        <v>75</v>
      </c>
      <c r="AU238" s="216" t="s">
        <v>84</v>
      </c>
      <c r="AY238" s="215" t="s">
        <v>132</v>
      </c>
      <c r="BK238" s="217">
        <f>SUM(BK239:BK242)</f>
        <v>0</v>
      </c>
    </row>
    <row r="239" s="2" customFormat="1" ht="37.8" customHeight="1">
      <c r="A239" s="40"/>
      <c r="B239" s="41"/>
      <c r="C239" s="218" t="s">
        <v>421</v>
      </c>
      <c r="D239" s="218" t="s">
        <v>134</v>
      </c>
      <c r="E239" s="219" t="s">
        <v>501</v>
      </c>
      <c r="F239" s="220" t="s">
        <v>502</v>
      </c>
      <c r="G239" s="221" t="s">
        <v>169</v>
      </c>
      <c r="H239" s="222">
        <v>89.599999999999994</v>
      </c>
      <c r="I239" s="223"/>
      <c r="J239" s="224">
        <f>ROUND(I239*H239,2)</f>
        <v>0</v>
      </c>
      <c r="K239" s="220" t="s">
        <v>170</v>
      </c>
      <c r="L239" s="46"/>
      <c r="M239" s="225" t="s">
        <v>1</v>
      </c>
      <c r="N239" s="226" t="s">
        <v>41</v>
      </c>
      <c r="O239" s="93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148</v>
      </c>
      <c r="AT239" s="229" t="s">
        <v>134</v>
      </c>
      <c r="AU239" s="229" t="s">
        <v>86</v>
      </c>
      <c r="AY239" s="19" t="s">
        <v>132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84</v>
      </c>
      <c r="BK239" s="230">
        <f>ROUND(I239*H239,2)</f>
        <v>0</v>
      </c>
      <c r="BL239" s="19" t="s">
        <v>148</v>
      </c>
      <c r="BM239" s="229" t="s">
        <v>730</v>
      </c>
    </row>
    <row r="240" s="2" customFormat="1">
      <c r="A240" s="40"/>
      <c r="B240" s="41"/>
      <c r="C240" s="42"/>
      <c r="D240" s="266" t="s">
        <v>172</v>
      </c>
      <c r="E240" s="42"/>
      <c r="F240" s="267" t="s">
        <v>504</v>
      </c>
      <c r="G240" s="42"/>
      <c r="H240" s="42"/>
      <c r="I240" s="268"/>
      <c r="J240" s="42"/>
      <c r="K240" s="42"/>
      <c r="L240" s="46"/>
      <c r="M240" s="269"/>
      <c r="N240" s="270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172</v>
      </c>
      <c r="AU240" s="19" t="s">
        <v>86</v>
      </c>
    </row>
    <row r="241" s="13" customFormat="1">
      <c r="A241" s="13"/>
      <c r="B241" s="231"/>
      <c r="C241" s="232"/>
      <c r="D241" s="233" t="s">
        <v>144</v>
      </c>
      <c r="E241" s="234" t="s">
        <v>1</v>
      </c>
      <c r="F241" s="235" t="s">
        <v>505</v>
      </c>
      <c r="G241" s="232"/>
      <c r="H241" s="234" t="s">
        <v>1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144</v>
      </c>
      <c r="AU241" s="241" t="s">
        <v>86</v>
      </c>
      <c r="AV241" s="13" t="s">
        <v>84</v>
      </c>
      <c r="AW241" s="13" t="s">
        <v>32</v>
      </c>
      <c r="AX241" s="13" t="s">
        <v>76</v>
      </c>
      <c r="AY241" s="241" t="s">
        <v>132</v>
      </c>
    </row>
    <row r="242" s="14" customFormat="1">
      <c r="A242" s="14"/>
      <c r="B242" s="242"/>
      <c r="C242" s="243"/>
      <c r="D242" s="233" t="s">
        <v>144</v>
      </c>
      <c r="E242" s="244" t="s">
        <v>1</v>
      </c>
      <c r="F242" s="245" t="s">
        <v>731</v>
      </c>
      <c r="G242" s="243"/>
      <c r="H242" s="246">
        <v>89.599999999999994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2" t="s">
        <v>144</v>
      </c>
      <c r="AU242" s="252" t="s">
        <v>86</v>
      </c>
      <c r="AV242" s="14" t="s">
        <v>86</v>
      </c>
      <c r="AW242" s="14" t="s">
        <v>32</v>
      </c>
      <c r="AX242" s="14" t="s">
        <v>84</v>
      </c>
      <c r="AY242" s="252" t="s">
        <v>132</v>
      </c>
    </row>
    <row r="243" s="12" customFormat="1" ht="22.8" customHeight="1">
      <c r="A243" s="12"/>
      <c r="B243" s="204"/>
      <c r="C243" s="205"/>
      <c r="D243" s="206" t="s">
        <v>75</v>
      </c>
      <c r="E243" s="264" t="s">
        <v>164</v>
      </c>
      <c r="F243" s="264" t="s">
        <v>165</v>
      </c>
      <c r="G243" s="205"/>
      <c r="H243" s="205"/>
      <c r="I243" s="208"/>
      <c r="J243" s="265">
        <f>BK243</f>
        <v>0</v>
      </c>
      <c r="K243" s="205"/>
      <c r="L243" s="210"/>
      <c r="M243" s="211"/>
      <c r="N243" s="212"/>
      <c r="O243" s="212"/>
      <c r="P243" s="213">
        <f>SUM(P244:P281)</f>
        <v>0</v>
      </c>
      <c r="Q243" s="212"/>
      <c r="R243" s="213">
        <f>SUM(R244:R281)</f>
        <v>3.9898390499999992</v>
      </c>
      <c r="S243" s="212"/>
      <c r="T243" s="214">
        <f>SUM(T244:T281)</f>
        <v>15.21344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5" t="s">
        <v>84</v>
      </c>
      <c r="AT243" s="216" t="s">
        <v>75</v>
      </c>
      <c r="AU243" s="216" t="s">
        <v>84</v>
      </c>
      <c r="AY243" s="215" t="s">
        <v>132</v>
      </c>
      <c r="BK243" s="217">
        <f>SUM(BK244:BK281)</f>
        <v>0</v>
      </c>
    </row>
    <row r="244" s="2" customFormat="1" ht="44.25" customHeight="1">
      <c r="A244" s="40"/>
      <c r="B244" s="41"/>
      <c r="C244" s="218" t="s">
        <v>427</v>
      </c>
      <c r="D244" s="218" t="s">
        <v>134</v>
      </c>
      <c r="E244" s="219" t="s">
        <v>732</v>
      </c>
      <c r="F244" s="220" t="s">
        <v>733</v>
      </c>
      <c r="G244" s="221" t="s">
        <v>489</v>
      </c>
      <c r="H244" s="222">
        <v>2</v>
      </c>
      <c r="I244" s="223"/>
      <c r="J244" s="224">
        <f>ROUND(I244*H244,2)</f>
        <v>0</v>
      </c>
      <c r="K244" s="220" t="s">
        <v>170</v>
      </c>
      <c r="L244" s="46"/>
      <c r="M244" s="225" t="s">
        <v>1</v>
      </c>
      <c r="N244" s="226" t="s">
        <v>41</v>
      </c>
      <c r="O244" s="93"/>
      <c r="P244" s="227">
        <f>O244*H244</f>
        <v>0</v>
      </c>
      <c r="Q244" s="227">
        <v>0.038899999999999997</v>
      </c>
      <c r="R244" s="227">
        <f>Q244*H244</f>
        <v>0.077799999999999994</v>
      </c>
      <c r="S244" s="227">
        <v>0</v>
      </c>
      <c r="T244" s="22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9" t="s">
        <v>148</v>
      </c>
      <c r="AT244" s="229" t="s">
        <v>134</v>
      </c>
      <c r="AU244" s="229" t="s">
        <v>86</v>
      </c>
      <c r="AY244" s="19" t="s">
        <v>132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9" t="s">
        <v>84</v>
      </c>
      <c r="BK244" s="230">
        <f>ROUND(I244*H244,2)</f>
        <v>0</v>
      </c>
      <c r="BL244" s="19" t="s">
        <v>148</v>
      </c>
      <c r="BM244" s="229" t="s">
        <v>734</v>
      </c>
    </row>
    <row r="245" s="2" customFormat="1">
      <c r="A245" s="40"/>
      <c r="B245" s="41"/>
      <c r="C245" s="42"/>
      <c r="D245" s="266" t="s">
        <v>172</v>
      </c>
      <c r="E245" s="42"/>
      <c r="F245" s="267" t="s">
        <v>735</v>
      </c>
      <c r="G245" s="42"/>
      <c r="H245" s="42"/>
      <c r="I245" s="268"/>
      <c r="J245" s="42"/>
      <c r="K245" s="42"/>
      <c r="L245" s="46"/>
      <c r="M245" s="269"/>
      <c r="N245" s="270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172</v>
      </c>
      <c r="AU245" s="19" t="s">
        <v>86</v>
      </c>
    </row>
    <row r="246" s="14" customFormat="1">
      <c r="A246" s="14"/>
      <c r="B246" s="242"/>
      <c r="C246" s="243"/>
      <c r="D246" s="233" t="s">
        <v>144</v>
      </c>
      <c r="E246" s="244" t="s">
        <v>1</v>
      </c>
      <c r="F246" s="245" t="s">
        <v>86</v>
      </c>
      <c r="G246" s="243"/>
      <c r="H246" s="246">
        <v>2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2" t="s">
        <v>144</v>
      </c>
      <c r="AU246" s="252" t="s">
        <v>86</v>
      </c>
      <c r="AV246" s="14" t="s">
        <v>86</v>
      </c>
      <c r="AW246" s="14" t="s">
        <v>32</v>
      </c>
      <c r="AX246" s="14" t="s">
        <v>84</v>
      </c>
      <c r="AY246" s="252" t="s">
        <v>132</v>
      </c>
    </row>
    <row r="247" s="2" customFormat="1" ht="55.5" customHeight="1">
      <c r="A247" s="40"/>
      <c r="B247" s="41"/>
      <c r="C247" s="218" t="s">
        <v>432</v>
      </c>
      <c r="D247" s="218" t="s">
        <v>134</v>
      </c>
      <c r="E247" s="219" t="s">
        <v>736</v>
      </c>
      <c r="F247" s="220" t="s">
        <v>737</v>
      </c>
      <c r="G247" s="221" t="s">
        <v>489</v>
      </c>
      <c r="H247" s="222">
        <v>2</v>
      </c>
      <c r="I247" s="223"/>
      <c r="J247" s="224">
        <f>ROUND(I247*H247,2)</f>
        <v>0</v>
      </c>
      <c r="K247" s="220" t="s">
        <v>170</v>
      </c>
      <c r="L247" s="46"/>
      <c r="M247" s="225" t="s">
        <v>1</v>
      </c>
      <c r="N247" s="226" t="s">
        <v>41</v>
      </c>
      <c r="O247" s="9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148</v>
      </c>
      <c r="AT247" s="229" t="s">
        <v>134</v>
      </c>
      <c r="AU247" s="229" t="s">
        <v>86</v>
      </c>
      <c r="AY247" s="19" t="s">
        <v>132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84</v>
      </c>
      <c r="BK247" s="230">
        <f>ROUND(I247*H247,2)</f>
        <v>0</v>
      </c>
      <c r="BL247" s="19" t="s">
        <v>148</v>
      </c>
      <c r="BM247" s="229" t="s">
        <v>738</v>
      </c>
    </row>
    <row r="248" s="2" customFormat="1">
      <c r="A248" s="40"/>
      <c r="B248" s="41"/>
      <c r="C248" s="42"/>
      <c r="D248" s="266" t="s">
        <v>172</v>
      </c>
      <c r="E248" s="42"/>
      <c r="F248" s="267" t="s">
        <v>739</v>
      </c>
      <c r="G248" s="42"/>
      <c r="H248" s="42"/>
      <c r="I248" s="268"/>
      <c r="J248" s="42"/>
      <c r="K248" s="42"/>
      <c r="L248" s="46"/>
      <c r="M248" s="269"/>
      <c r="N248" s="270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172</v>
      </c>
      <c r="AU248" s="19" t="s">
        <v>86</v>
      </c>
    </row>
    <row r="249" s="14" customFormat="1">
      <c r="A249" s="14"/>
      <c r="B249" s="242"/>
      <c r="C249" s="243"/>
      <c r="D249" s="233" t="s">
        <v>144</v>
      </c>
      <c r="E249" s="244" t="s">
        <v>1</v>
      </c>
      <c r="F249" s="245" t="s">
        <v>86</v>
      </c>
      <c r="G249" s="243"/>
      <c r="H249" s="246">
        <v>2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144</v>
      </c>
      <c r="AU249" s="252" t="s">
        <v>86</v>
      </c>
      <c r="AV249" s="14" t="s">
        <v>86</v>
      </c>
      <c r="AW249" s="14" t="s">
        <v>32</v>
      </c>
      <c r="AX249" s="14" t="s">
        <v>84</v>
      </c>
      <c r="AY249" s="252" t="s">
        <v>132</v>
      </c>
    </row>
    <row r="250" s="2" customFormat="1" ht="21.75" customHeight="1">
      <c r="A250" s="40"/>
      <c r="B250" s="41"/>
      <c r="C250" s="293" t="s">
        <v>438</v>
      </c>
      <c r="D250" s="293" t="s">
        <v>338</v>
      </c>
      <c r="E250" s="294" t="s">
        <v>740</v>
      </c>
      <c r="F250" s="295" t="s">
        <v>741</v>
      </c>
      <c r="G250" s="296" t="s">
        <v>489</v>
      </c>
      <c r="H250" s="297">
        <v>1</v>
      </c>
      <c r="I250" s="298"/>
      <c r="J250" s="299">
        <f>ROUND(I250*H250,2)</f>
        <v>0</v>
      </c>
      <c r="K250" s="295" t="s">
        <v>170</v>
      </c>
      <c r="L250" s="300"/>
      <c r="M250" s="301" t="s">
        <v>1</v>
      </c>
      <c r="N250" s="302" t="s">
        <v>41</v>
      </c>
      <c r="O250" s="93"/>
      <c r="P250" s="227">
        <f>O250*H250</f>
        <v>0</v>
      </c>
      <c r="Q250" s="227">
        <v>0.36099999999999999</v>
      </c>
      <c r="R250" s="227">
        <f>Q250*H250</f>
        <v>0.36099999999999999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265</v>
      </c>
      <c r="AT250" s="229" t="s">
        <v>338</v>
      </c>
      <c r="AU250" s="229" t="s">
        <v>86</v>
      </c>
      <c r="AY250" s="19" t="s">
        <v>132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9" t="s">
        <v>84</v>
      </c>
      <c r="BK250" s="230">
        <f>ROUND(I250*H250,2)</f>
        <v>0</v>
      </c>
      <c r="BL250" s="19" t="s">
        <v>138</v>
      </c>
      <c r="BM250" s="229" t="s">
        <v>742</v>
      </c>
    </row>
    <row r="251" s="14" customFormat="1">
      <c r="A251" s="14"/>
      <c r="B251" s="242"/>
      <c r="C251" s="243"/>
      <c r="D251" s="233" t="s">
        <v>144</v>
      </c>
      <c r="E251" s="244" t="s">
        <v>1</v>
      </c>
      <c r="F251" s="245" t="s">
        <v>84</v>
      </c>
      <c r="G251" s="243"/>
      <c r="H251" s="246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144</v>
      </c>
      <c r="AU251" s="252" t="s">
        <v>86</v>
      </c>
      <c r="AV251" s="14" t="s">
        <v>86</v>
      </c>
      <c r="AW251" s="14" t="s">
        <v>32</v>
      </c>
      <c r="AX251" s="14" t="s">
        <v>84</v>
      </c>
      <c r="AY251" s="252" t="s">
        <v>132</v>
      </c>
    </row>
    <row r="252" s="2" customFormat="1" ht="24.15" customHeight="1">
      <c r="A252" s="40"/>
      <c r="B252" s="41"/>
      <c r="C252" s="293" t="s">
        <v>443</v>
      </c>
      <c r="D252" s="293" t="s">
        <v>338</v>
      </c>
      <c r="E252" s="294" t="s">
        <v>743</v>
      </c>
      <c r="F252" s="295" t="s">
        <v>744</v>
      </c>
      <c r="G252" s="296" t="s">
        <v>489</v>
      </c>
      <c r="H252" s="297">
        <v>1</v>
      </c>
      <c r="I252" s="298"/>
      <c r="J252" s="299">
        <f>ROUND(I252*H252,2)</f>
        <v>0</v>
      </c>
      <c r="K252" s="295" t="s">
        <v>1</v>
      </c>
      <c r="L252" s="300"/>
      <c r="M252" s="301" t="s">
        <v>1</v>
      </c>
      <c r="N252" s="302" t="s">
        <v>41</v>
      </c>
      <c r="O252" s="93"/>
      <c r="P252" s="227">
        <f>O252*H252</f>
        <v>0</v>
      </c>
      <c r="Q252" s="227">
        <v>0.27039999999999997</v>
      </c>
      <c r="R252" s="227">
        <f>Q252*H252</f>
        <v>0.27039999999999997</v>
      </c>
      <c r="S252" s="227">
        <v>0</v>
      </c>
      <c r="T252" s="22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9" t="s">
        <v>265</v>
      </c>
      <c r="AT252" s="229" t="s">
        <v>338</v>
      </c>
      <c r="AU252" s="229" t="s">
        <v>86</v>
      </c>
      <c r="AY252" s="19" t="s">
        <v>132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9" t="s">
        <v>84</v>
      </c>
      <c r="BK252" s="230">
        <f>ROUND(I252*H252,2)</f>
        <v>0</v>
      </c>
      <c r="BL252" s="19" t="s">
        <v>138</v>
      </c>
      <c r="BM252" s="229" t="s">
        <v>745</v>
      </c>
    </row>
    <row r="253" s="14" customFormat="1">
      <c r="A253" s="14"/>
      <c r="B253" s="242"/>
      <c r="C253" s="243"/>
      <c r="D253" s="233" t="s">
        <v>144</v>
      </c>
      <c r="E253" s="244" t="s">
        <v>1</v>
      </c>
      <c r="F253" s="245" t="s">
        <v>84</v>
      </c>
      <c r="G253" s="243"/>
      <c r="H253" s="246">
        <v>1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2" t="s">
        <v>144</v>
      </c>
      <c r="AU253" s="252" t="s">
        <v>86</v>
      </c>
      <c r="AV253" s="14" t="s">
        <v>86</v>
      </c>
      <c r="AW253" s="14" t="s">
        <v>32</v>
      </c>
      <c r="AX253" s="14" t="s">
        <v>84</v>
      </c>
      <c r="AY253" s="252" t="s">
        <v>132</v>
      </c>
    </row>
    <row r="254" s="2" customFormat="1" ht="24.15" customHeight="1">
      <c r="A254" s="40"/>
      <c r="B254" s="41"/>
      <c r="C254" s="218" t="s">
        <v>258</v>
      </c>
      <c r="D254" s="218" t="s">
        <v>134</v>
      </c>
      <c r="E254" s="219" t="s">
        <v>510</v>
      </c>
      <c r="F254" s="220" t="s">
        <v>511</v>
      </c>
      <c r="G254" s="221" t="s">
        <v>489</v>
      </c>
      <c r="H254" s="222">
        <v>9</v>
      </c>
      <c r="I254" s="223"/>
      <c r="J254" s="224">
        <f>ROUND(I254*H254,2)</f>
        <v>0</v>
      </c>
      <c r="K254" s="220" t="s">
        <v>1</v>
      </c>
      <c r="L254" s="46"/>
      <c r="M254" s="225" t="s">
        <v>1</v>
      </c>
      <c r="N254" s="226" t="s">
        <v>41</v>
      </c>
      <c r="O254" s="93"/>
      <c r="P254" s="227">
        <f>O254*H254</f>
        <v>0</v>
      </c>
      <c r="Q254" s="227">
        <v>0.038899999999999997</v>
      </c>
      <c r="R254" s="227">
        <f>Q254*H254</f>
        <v>0.35009999999999997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148</v>
      </c>
      <c r="AT254" s="229" t="s">
        <v>134</v>
      </c>
      <c r="AU254" s="229" t="s">
        <v>86</v>
      </c>
      <c r="AY254" s="19" t="s">
        <v>132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9" t="s">
        <v>84</v>
      </c>
      <c r="BK254" s="230">
        <f>ROUND(I254*H254,2)</f>
        <v>0</v>
      </c>
      <c r="BL254" s="19" t="s">
        <v>148</v>
      </c>
      <c r="BM254" s="229" t="s">
        <v>746</v>
      </c>
    </row>
    <row r="255" s="14" customFormat="1">
      <c r="A255" s="14"/>
      <c r="B255" s="242"/>
      <c r="C255" s="243"/>
      <c r="D255" s="233" t="s">
        <v>144</v>
      </c>
      <c r="E255" s="244" t="s">
        <v>1</v>
      </c>
      <c r="F255" s="245" t="s">
        <v>747</v>
      </c>
      <c r="G255" s="243"/>
      <c r="H255" s="246">
        <v>9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144</v>
      </c>
      <c r="AU255" s="252" t="s">
        <v>86</v>
      </c>
      <c r="AV255" s="14" t="s">
        <v>86</v>
      </c>
      <c r="AW255" s="14" t="s">
        <v>32</v>
      </c>
      <c r="AX255" s="14" t="s">
        <v>84</v>
      </c>
      <c r="AY255" s="252" t="s">
        <v>132</v>
      </c>
    </row>
    <row r="256" s="2" customFormat="1" ht="16.5" customHeight="1">
      <c r="A256" s="40"/>
      <c r="B256" s="41"/>
      <c r="C256" s="293" t="s">
        <v>265</v>
      </c>
      <c r="D256" s="293" t="s">
        <v>338</v>
      </c>
      <c r="E256" s="294" t="s">
        <v>515</v>
      </c>
      <c r="F256" s="295" t="s">
        <v>516</v>
      </c>
      <c r="G256" s="296" t="s">
        <v>489</v>
      </c>
      <c r="H256" s="297">
        <v>3</v>
      </c>
      <c r="I256" s="298"/>
      <c r="J256" s="299">
        <f>ROUND(I256*H256,2)</f>
        <v>0</v>
      </c>
      <c r="K256" s="295" t="s">
        <v>1</v>
      </c>
      <c r="L256" s="300"/>
      <c r="M256" s="301" t="s">
        <v>1</v>
      </c>
      <c r="N256" s="302" t="s">
        <v>41</v>
      </c>
      <c r="O256" s="93"/>
      <c r="P256" s="227">
        <f>O256*H256</f>
        <v>0</v>
      </c>
      <c r="Q256" s="227">
        <v>0.252</v>
      </c>
      <c r="R256" s="227">
        <f>Q256*H256</f>
        <v>0.75600000000000001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265</v>
      </c>
      <c r="AT256" s="229" t="s">
        <v>338</v>
      </c>
      <c r="AU256" s="229" t="s">
        <v>86</v>
      </c>
      <c r="AY256" s="19" t="s">
        <v>132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9" t="s">
        <v>84</v>
      </c>
      <c r="BK256" s="230">
        <f>ROUND(I256*H256,2)</f>
        <v>0</v>
      </c>
      <c r="BL256" s="19" t="s">
        <v>138</v>
      </c>
      <c r="BM256" s="229" t="s">
        <v>748</v>
      </c>
    </row>
    <row r="257" s="14" customFormat="1">
      <c r="A257" s="14"/>
      <c r="B257" s="242"/>
      <c r="C257" s="243"/>
      <c r="D257" s="233" t="s">
        <v>144</v>
      </c>
      <c r="E257" s="244" t="s">
        <v>1</v>
      </c>
      <c r="F257" s="245" t="s">
        <v>749</v>
      </c>
      <c r="G257" s="243"/>
      <c r="H257" s="246">
        <v>3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2" t="s">
        <v>144</v>
      </c>
      <c r="AU257" s="252" t="s">
        <v>86</v>
      </c>
      <c r="AV257" s="14" t="s">
        <v>86</v>
      </c>
      <c r="AW257" s="14" t="s">
        <v>32</v>
      </c>
      <c r="AX257" s="14" t="s">
        <v>84</v>
      </c>
      <c r="AY257" s="252" t="s">
        <v>132</v>
      </c>
    </row>
    <row r="258" s="2" customFormat="1" ht="16.5" customHeight="1">
      <c r="A258" s="40"/>
      <c r="B258" s="41"/>
      <c r="C258" s="293" t="s">
        <v>449</v>
      </c>
      <c r="D258" s="293" t="s">
        <v>338</v>
      </c>
      <c r="E258" s="294" t="s">
        <v>519</v>
      </c>
      <c r="F258" s="295" t="s">
        <v>520</v>
      </c>
      <c r="G258" s="296" t="s">
        <v>489</v>
      </c>
      <c r="H258" s="297">
        <v>7</v>
      </c>
      <c r="I258" s="298"/>
      <c r="J258" s="299">
        <f>ROUND(I258*H258,2)</f>
        <v>0</v>
      </c>
      <c r="K258" s="295" t="s">
        <v>1</v>
      </c>
      <c r="L258" s="300"/>
      <c r="M258" s="301" t="s">
        <v>1</v>
      </c>
      <c r="N258" s="302" t="s">
        <v>41</v>
      </c>
      <c r="O258" s="93"/>
      <c r="P258" s="227">
        <f>O258*H258</f>
        <v>0</v>
      </c>
      <c r="Q258" s="227">
        <v>0.252</v>
      </c>
      <c r="R258" s="227">
        <f>Q258*H258</f>
        <v>1.764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265</v>
      </c>
      <c r="AT258" s="229" t="s">
        <v>338</v>
      </c>
      <c r="AU258" s="229" t="s">
        <v>86</v>
      </c>
      <c r="AY258" s="19" t="s">
        <v>132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84</v>
      </c>
      <c r="BK258" s="230">
        <f>ROUND(I258*H258,2)</f>
        <v>0</v>
      </c>
      <c r="BL258" s="19" t="s">
        <v>138</v>
      </c>
      <c r="BM258" s="229" t="s">
        <v>750</v>
      </c>
    </row>
    <row r="259" s="14" customFormat="1">
      <c r="A259" s="14"/>
      <c r="B259" s="242"/>
      <c r="C259" s="243"/>
      <c r="D259" s="233" t="s">
        <v>144</v>
      </c>
      <c r="E259" s="244" t="s">
        <v>1</v>
      </c>
      <c r="F259" s="245" t="s">
        <v>751</v>
      </c>
      <c r="G259" s="243"/>
      <c r="H259" s="246">
        <v>7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144</v>
      </c>
      <c r="AU259" s="252" t="s">
        <v>86</v>
      </c>
      <c r="AV259" s="14" t="s">
        <v>86</v>
      </c>
      <c r="AW259" s="14" t="s">
        <v>32</v>
      </c>
      <c r="AX259" s="14" t="s">
        <v>84</v>
      </c>
      <c r="AY259" s="252" t="s">
        <v>132</v>
      </c>
    </row>
    <row r="260" s="2" customFormat="1" ht="24.15" customHeight="1">
      <c r="A260" s="40"/>
      <c r="B260" s="41"/>
      <c r="C260" s="293" t="s">
        <v>457</v>
      </c>
      <c r="D260" s="293" t="s">
        <v>338</v>
      </c>
      <c r="E260" s="294" t="s">
        <v>523</v>
      </c>
      <c r="F260" s="295" t="s">
        <v>524</v>
      </c>
      <c r="G260" s="296" t="s">
        <v>489</v>
      </c>
      <c r="H260" s="297">
        <v>140</v>
      </c>
      <c r="I260" s="298"/>
      <c r="J260" s="299">
        <f>ROUND(I260*H260,2)</f>
        <v>0</v>
      </c>
      <c r="K260" s="295" t="s">
        <v>1</v>
      </c>
      <c r="L260" s="300"/>
      <c r="M260" s="301" t="s">
        <v>1</v>
      </c>
      <c r="N260" s="302" t="s">
        <v>41</v>
      </c>
      <c r="O260" s="93"/>
      <c r="P260" s="227">
        <f>O260*H260</f>
        <v>0</v>
      </c>
      <c r="Q260" s="227">
        <v>0.00088999999999999995</v>
      </c>
      <c r="R260" s="227">
        <f>Q260*H260</f>
        <v>0.12459999999999999</v>
      </c>
      <c r="S260" s="227">
        <v>0</v>
      </c>
      <c r="T260" s="22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9" t="s">
        <v>265</v>
      </c>
      <c r="AT260" s="229" t="s">
        <v>338</v>
      </c>
      <c r="AU260" s="229" t="s">
        <v>86</v>
      </c>
      <c r="AY260" s="19" t="s">
        <v>132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9" t="s">
        <v>84</v>
      </c>
      <c r="BK260" s="230">
        <f>ROUND(I260*H260,2)</f>
        <v>0</v>
      </c>
      <c r="BL260" s="19" t="s">
        <v>138</v>
      </c>
      <c r="BM260" s="229" t="s">
        <v>752</v>
      </c>
    </row>
    <row r="261" s="14" customFormat="1">
      <c r="A261" s="14"/>
      <c r="B261" s="242"/>
      <c r="C261" s="243"/>
      <c r="D261" s="233" t="s">
        <v>144</v>
      </c>
      <c r="E261" s="244" t="s">
        <v>1</v>
      </c>
      <c r="F261" s="245" t="s">
        <v>753</v>
      </c>
      <c r="G261" s="243"/>
      <c r="H261" s="246">
        <v>140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144</v>
      </c>
      <c r="AU261" s="252" t="s">
        <v>86</v>
      </c>
      <c r="AV261" s="14" t="s">
        <v>86</v>
      </c>
      <c r="AW261" s="14" t="s">
        <v>32</v>
      </c>
      <c r="AX261" s="14" t="s">
        <v>84</v>
      </c>
      <c r="AY261" s="252" t="s">
        <v>132</v>
      </c>
    </row>
    <row r="262" s="2" customFormat="1" ht="24.15" customHeight="1">
      <c r="A262" s="40"/>
      <c r="B262" s="41"/>
      <c r="C262" s="293" t="s">
        <v>464</v>
      </c>
      <c r="D262" s="293" t="s">
        <v>338</v>
      </c>
      <c r="E262" s="294" t="s">
        <v>528</v>
      </c>
      <c r="F262" s="295" t="s">
        <v>529</v>
      </c>
      <c r="G262" s="296" t="s">
        <v>530</v>
      </c>
      <c r="H262" s="297">
        <v>2.7999999999999998</v>
      </c>
      <c r="I262" s="298"/>
      <c r="J262" s="299">
        <f>ROUND(I262*H262,2)</f>
        <v>0</v>
      </c>
      <c r="K262" s="295" t="s">
        <v>170</v>
      </c>
      <c r="L262" s="300"/>
      <c r="M262" s="301" t="s">
        <v>1</v>
      </c>
      <c r="N262" s="302" t="s">
        <v>41</v>
      </c>
      <c r="O262" s="93"/>
      <c r="P262" s="227">
        <f>O262*H262</f>
        <v>0</v>
      </c>
      <c r="Q262" s="227">
        <v>0.0042300000000000003</v>
      </c>
      <c r="R262" s="227">
        <f>Q262*H262</f>
        <v>0.011844</v>
      </c>
      <c r="S262" s="227">
        <v>0</v>
      </c>
      <c r="T262" s="22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9" t="s">
        <v>265</v>
      </c>
      <c r="AT262" s="229" t="s">
        <v>338</v>
      </c>
      <c r="AU262" s="229" t="s">
        <v>86</v>
      </c>
      <c r="AY262" s="19" t="s">
        <v>132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9" t="s">
        <v>84</v>
      </c>
      <c r="BK262" s="230">
        <f>ROUND(I262*H262,2)</f>
        <v>0</v>
      </c>
      <c r="BL262" s="19" t="s">
        <v>138</v>
      </c>
      <c r="BM262" s="229" t="s">
        <v>754</v>
      </c>
    </row>
    <row r="263" s="14" customFormat="1">
      <c r="A263" s="14"/>
      <c r="B263" s="242"/>
      <c r="C263" s="243"/>
      <c r="D263" s="233" t="s">
        <v>144</v>
      </c>
      <c r="E263" s="244" t="s">
        <v>1</v>
      </c>
      <c r="F263" s="245" t="s">
        <v>755</v>
      </c>
      <c r="G263" s="243"/>
      <c r="H263" s="246">
        <v>2.7999999999999998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144</v>
      </c>
      <c r="AU263" s="252" t="s">
        <v>86</v>
      </c>
      <c r="AV263" s="14" t="s">
        <v>86</v>
      </c>
      <c r="AW263" s="14" t="s">
        <v>32</v>
      </c>
      <c r="AX263" s="14" t="s">
        <v>84</v>
      </c>
      <c r="AY263" s="252" t="s">
        <v>132</v>
      </c>
    </row>
    <row r="264" s="2" customFormat="1" ht="24.15" customHeight="1">
      <c r="A264" s="40"/>
      <c r="B264" s="41"/>
      <c r="C264" s="293" t="s">
        <v>471</v>
      </c>
      <c r="D264" s="293" t="s">
        <v>338</v>
      </c>
      <c r="E264" s="294" t="s">
        <v>534</v>
      </c>
      <c r="F264" s="295" t="s">
        <v>535</v>
      </c>
      <c r="G264" s="296" t="s">
        <v>530</v>
      </c>
      <c r="H264" s="297">
        <v>1.3999999999999999</v>
      </c>
      <c r="I264" s="298"/>
      <c r="J264" s="299">
        <f>ROUND(I264*H264,2)</f>
        <v>0</v>
      </c>
      <c r="K264" s="295" t="s">
        <v>170</v>
      </c>
      <c r="L264" s="300"/>
      <c r="M264" s="301" t="s">
        <v>1</v>
      </c>
      <c r="N264" s="302" t="s">
        <v>41</v>
      </c>
      <c r="O264" s="93"/>
      <c r="P264" s="227">
        <f>O264*H264</f>
        <v>0</v>
      </c>
      <c r="Q264" s="227">
        <v>0.016500000000000001</v>
      </c>
      <c r="R264" s="227">
        <f>Q264*H264</f>
        <v>0.023099999999999999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265</v>
      </c>
      <c r="AT264" s="229" t="s">
        <v>338</v>
      </c>
      <c r="AU264" s="229" t="s">
        <v>86</v>
      </c>
      <c r="AY264" s="19" t="s">
        <v>132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84</v>
      </c>
      <c r="BK264" s="230">
        <f>ROUND(I264*H264,2)</f>
        <v>0</v>
      </c>
      <c r="BL264" s="19" t="s">
        <v>138</v>
      </c>
      <c r="BM264" s="229" t="s">
        <v>756</v>
      </c>
    </row>
    <row r="265" s="14" customFormat="1">
      <c r="A265" s="14"/>
      <c r="B265" s="242"/>
      <c r="C265" s="243"/>
      <c r="D265" s="233" t="s">
        <v>144</v>
      </c>
      <c r="E265" s="244" t="s">
        <v>1</v>
      </c>
      <c r="F265" s="245" t="s">
        <v>757</v>
      </c>
      <c r="G265" s="243"/>
      <c r="H265" s="246">
        <v>1.3999999999999999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144</v>
      </c>
      <c r="AU265" s="252" t="s">
        <v>86</v>
      </c>
      <c r="AV265" s="14" t="s">
        <v>86</v>
      </c>
      <c r="AW265" s="14" t="s">
        <v>32</v>
      </c>
      <c r="AX265" s="14" t="s">
        <v>84</v>
      </c>
      <c r="AY265" s="252" t="s">
        <v>132</v>
      </c>
    </row>
    <row r="266" s="2" customFormat="1" ht="16.5" customHeight="1">
      <c r="A266" s="40"/>
      <c r="B266" s="41"/>
      <c r="C266" s="218" t="s">
        <v>494</v>
      </c>
      <c r="D266" s="218" t="s">
        <v>134</v>
      </c>
      <c r="E266" s="219" t="s">
        <v>539</v>
      </c>
      <c r="F266" s="220" t="s">
        <v>758</v>
      </c>
      <c r="G266" s="221" t="s">
        <v>137</v>
      </c>
      <c r="H266" s="222">
        <v>1</v>
      </c>
      <c r="I266" s="223"/>
      <c r="J266" s="224">
        <f>ROUND(I266*H266,2)</f>
        <v>0</v>
      </c>
      <c r="K266" s="220" t="s">
        <v>1</v>
      </c>
      <c r="L266" s="46"/>
      <c r="M266" s="225" t="s">
        <v>1</v>
      </c>
      <c r="N266" s="226" t="s">
        <v>41</v>
      </c>
      <c r="O266" s="93"/>
      <c r="P266" s="227">
        <f>O266*H266</f>
        <v>0</v>
      </c>
      <c r="Q266" s="227">
        <v>0.038899999999999997</v>
      </c>
      <c r="R266" s="227">
        <f>Q266*H266</f>
        <v>0.038899999999999997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148</v>
      </c>
      <c r="AT266" s="229" t="s">
        <v>134</v>
      </c>
      <c r="AU266" s="229" t="s">
        <v>86</v>
      </c>
      <c r="AY266" s="19" t="s">
        <v>132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84</v>
      </c>
      <c r="BK266" s="230">
        <f>ROUND(I266*H266,2)</f>
        <v>0</v>
      </c>
      <c r="BL266" s="19" t="s">
        <v>148</v>
      </c>
      <c r="BM266" s="229" t="s">
        <v>759</v>
      </c>
    </row>
    <row r="267" s="2" customFormat="1" ht="33" customHeight="1">
      <c r="A267" s="40"/>
      <c r="B267" s="41"/>
      <c r="C267" s="218" t="s">
        <v>480</v>
      </c>
      <c r="D267" s="218" t="s">
        <v>134</v>
      </c>
      <c r="E267" s="219" t="s">
        <v>542</v>
      </c>
      <c r="F267" s="220" t="s">
        <v>543</v>
      </c>
      <c r="G267" s="221" t="s">
        <v>289</v>
      </c>
      <c r="H267" s="222">
        <v>8.6440000000000001</v>
      </c>
      <c r="I267" s="223"/>
      <c r="J267" s="224">
        <f>ROUND(I267*H267,2)</f>
        <v>0</v>
      </c>
      <c r="K267" s="220" t="s">
        <v>170</v>
      </c>
      <c r="L267" s="46"/>
      <c r="M267" s="225" t="s">
        <v>1</v>
      </c>
      <c r="N267" s="226" t="s">
        <v>41</v>
      </c>
      <c r="O267" s="93"/>
      <c r="P267" s="227">
        <f>O267*H267</f>
        <v>0</v>
      </c>
      <c r="Q267" s="227">
        <v>0</v>
      </c>
      <c r="R267" s="227">
        <f>Q267*H267</f>
        <v>0</v>
      </c>
      <c r="S267" s="227">
        <v>1.76</v>
      </c>
      <c r="T267" s="228">
        <f>S267*H267</f>
        <v>15.21344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9" t="s">
        <v>148</v>
      </c>
      <c r="AT267" s="229" t="s">
        <v>134</v>
      </c>
      <c r="AU267" s="229" t="s">
        <v>86</v>
      </c>
      <c r="AY267" s="19" t="s">
        <v>132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9" t="s">
        <v>84</v>
      </c>
      <c r="BK267" s="230">
        <f>ROUND(I267*H267,2)</f>
        <v>0</v>
      </c>
      <c r="BL267" s="19" t="s">
        <v>148</v>
      </c>
      <c r="BM267" s="229" t="s">
        <v>760</v>
      </c>
    </row>
    <row r="268" s="2" customFormat="1">
      <c r="A268" s="40"/>
      <c r="B268" s="41"/>
      <c r="C268" s="42"/>
      <c r="D268" s="266" t="s">
        <v>172</v>
      </c>
      <c r="E268" s="42"/>
      <c r="F268" s="267" t="s">
        <v>545</v>
      </c>
      <c r="G268" s="42"/>
      <c r="H268" s="42"/>
      <c r="I268" s="268"/>
      <c r="J268" s="42"/>
      <c r="K268" s="42"/>
      <c r="L268" s="46"/>
      <c r="M268" s="269"/>
      <c r="N268" s="270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172</v>
      </c>
      <c r="AU268" s="19" t="s">
        <v>86</v>
      </c>
    </row>
    <row r="269" s="14" customFormat="1">
      <c r="A269" s="14"/>
      <c r="B269" s="242"/>
      <c r="C269" s="243"/>
      <c r="D269" s="233" t="s">
        <v>144</v>
      </c>
      <c r="E269" s="244" t="s">
        <v>1</v>
      </c>
      <c r="F269" s="245" t="s">
        <v>761</v>
      </c>
      <c r="G269" s="243"/>
      <c r="H269" s="246">
        <v>8.6440000000000001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144</v>
      </c>
      <c r="AU269" s="252" t="s">
        <v>86</v>
      </c>
      <c r="AV269" s="14" t="s">
        <v>86</v>
      </c>
      <c r="AW269" s="14" t="s">
        <v>32</v>
      </c>
      <c r="AX269" s="14" t="s">
        <v>84</v>
      </c>
      <c r="AY269" s="252" t="s">
        <v>132</v>
      </c>
    </row>
    <row r="270" s="2" customFormat="1" ht="44.25" customHeight="1">
      <c r="A270" s="40"/>
      <c r="B270" s="41"/>
      <c r="C270" s="218" t="s">
        <v>486</v>
      </c>
      <c r="D270" s="218" t="s">
        <v>134</v>
      </c>
      <c r="E270" s="219" t="s">
        <v>548</v>
      </c>
      <c r="F270" s="220" t="s">
        <v>549</v>
      </c>
      <c r="G270" s="221" t="s">
        <v>289</v>
      </c>
      <c r="H270" s="222">
        <v>1.1830000000000001</v>
      </c>
      <c r="I270" s="223"/>
      <c r="J270" s="224">
        <f>ROUND(I270*H270,2)</f>
        <v>0</v>
      </c>
      <c r="K270" s="220" t="s">
        <v>170</v>
      </c>
      <c r="L270" s="46"/>
      <c r="M270" s="225" t="s">
        <v>1</v>
      </c>
      <c r="N270" s="226" t="s">
        <v>41</v>
      </c>
      <c r="O270" s="93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9" t="s">
        <v>148</v>
      </c>
      <c r="AT270" s="229" t="s">
        <v>134</v>
      </c>
      <c r="AU270" s="229" t="s">
        <v>86</v>
      </c>
      <c r="AY270" s="19" t="s">
        <v>132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9" t="s">
        <v>84</v>
      </c>
      <c r="BK270" s="230">
        <f>ROUND(I270*H270,2)</f>
        <v>0</v>
      </c>
      <c r="BL270" s="19" t="s">
        <v>148</v>
      </c>
      <c r="BM270" s="229" t="s">
        <v>762</v>
      </c>
    </row>
    <row r="271" s="2" customFormat="1">
      <c r="A271" s="40"/>
      <c r="B271" s="41"/>
      <c r="C271" s="42"/>
      <c r="D271" s="266" t="s">
        <v>172</v>
      </c>
      <c r="E271" s="42"/>
      <c r="F271" s="267" t="s">
        <v>551</v>
      </c>
      <c r="G271" s="42"/>
      <c r="H271" s="42"/>
      <c r="I271" s="268"/>
      <c r="J271" s="42"/>
      <c r="K271" s="42"/>
      <c r="L271" s="46"/>
      <c r="M271" s="269"/>
      <c r="N271" s="270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172</v>
      </c>
      <c r="AU271" s="19" t="s">
        <v>86</v>
      </c>
    </row>
    <row r="272" s="14" customFormat="1">
      <c r="A272" s="14"/>
      <c r="B272" s="242"/>
      <c r="C272" s="243"/>
      <c r="D272" s="233" t="s">
        <v>144</v>
      </c>
      <c r="E272" s="244" t="s">
        <v>1</v>
      </c>
      <c r="F272" s="245" t="s">
        <v>763</v>
      </c>
      <c r="G272" s="243"/>
      <c r="H272" s="246">
        <v>1.1830000000000001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2" t="s">
        <v>144</v>
      </c>
      <c r="AU272" s="252" t="s">
        <v>86</v>
      </c>
      <c r="AV272" s="14" t="s">
        <v>86</v>
      </c>
      <c r="AW272" s="14" t="s">
        <v>32</v>
      </c>
      <c r="AX272" s="14" t="s">
        <v>84</v>
      </c>
      <c r="AY272" s="252" t="s">
        <v>132</v>
      </c>
    </row>
    <row r="273" s="2" customFormat="1" ht="33" customHeight="1">
      <c r="A273" s="40"/>
      <c r="B273" s="41"/>
      <c r="C273" s="218" t="s">
        <v>500</v>
      </c>
      <c r="D273" s="218" t="s">
        <v>134</v>
      </c>
      <c r="E273" s="219" t="s">
        <v>554</v>
      </c>
      <c r="F273" s="220" t="s">
        <v>555</v>
      </c>
      <c r="G273" s="221" t="s">
        <v>142</v>
      </c>
      <c r="H273" s="222">
        <v>23.52</v>
      </c>
      <c r="I273" s="223"/>
      <c r="J273" s="224">
        <f>ROUND(I273*H273,2)</f>
        <v>0</v>
      </c>
      <c r="K273" s="220" t="s">
        <v>301</v>
      </c>
      <c r="L273" s="46"/>
      <c r="M273" s="225" t="s">
        <v>1</v>
      </c>
      <c r="N273" s="226" t="s">
        <v>41</v>
      </c>
      <c r="O273" s="93"/>
      <c r="P273" s="227">
        <f>O273*H273</f>
        <v>0</v>
      </c>
      <c r="Q273" s="227">
        <v>0.0046499999999999996</v>
      </c>
      <c r="R273" s="227">
        <f>Q273*H273</f>
        <v>0.10936799999999999</v>
      </c>
      <c r="S273" s="227">
        <v>0</v>
      </c>
      <c r="T273" s="22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9" t="s">
        <v>148</v>
      </c>
      <c r="AT273" s="229" t="s">
        <v>134</v>
      </c>
      <c r="AU273" s="229" t="s">
        <v>86</v>
      </c>
      <c r="AY273" s="19" t="s">
        <v>132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9" t="s">
        <v>84</v>
      </c>
      <c r="BK273" s="230">
        <f>ROUND(I273*H273,2)</f>
        <v>0</v>
      </c>
      <c r="BL273" s="19" t="s">
        <v>148</v>
      </c>
      <c r="BM273" s="229" t="s">
        <v>764</v>
      </c>
    </row>
    <row r="274" s="14" customFormat="1">
      <c r="A274" s="14"/>
      <c r="B274" s="242"/>
      <c r="C274" s="243"/>
      <c r="D274" s="233" t="s">
        <v>144</v>
      </c>
      <c r="E274" s="244" t="s">
        <v>1</v>
      </c>
      <c r="F274" s="245" t="s">
        <v>765</v>
      </c>
      <c r="G274" s="243"/>
      <c r="H274" s="246">
        <v>23.52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2" t="s">
        <v>144</v>
      </c>
      <c r="AU274" s="252" t="s">
        <v>86</v>
      </c>
      <c r="AV274" s="14" t="s">
        <v>86</v>
      </c>
      <c r="AW274" s="14" t="s">
        <v>32</v>
      </c>
      <c r="AX274" s="14" t="s">
        <v>84</v>
      </c>
      <c r="AY274" s="252" t="s">
        <v>132</v>
      </c>
    </row>
    <row r="275" s="2" customFormat="1" ht="16.5" customHeight="1">
      <c r="A275" s="40"/>
      <c r="B275" s="41"/>
      <c r="C275" s="218" t="s">
        <v>509</v>
      </c>
      <c r="D275" s="218" t="s">
        <v>134</v>
      </c>
      <c r="E275" s="219" t="s">
        <v>561</v>
      </c>
      <c r="F275" s="220" t="s">
        <v>562</v>
      </c>
      <c r="G275" s="221" t="s">
        <v>341</v>
      </c>
      <c r="H275" s="222">
        <v>0.10299999999999999</v>
      </c>
      <c r="I275" s="223"/>
      <c r="J275" s="224">
        <f>ROUND(I275*H275,2)</f>
        <v>0</v>
      </c>
      <c r="K275" s="220" t="s">
        <v>170</v>
      </c>
      <c r="L275" s="46"/>
      <c r="M275" s="225" t="s">
        <v>1</v>
      </c>
      <c r="N275" s="226" t="s">
        <v>41</v>
      </c>
      <c r="O275" s="93"/>
      <c r="P275" s="227">
        <f>O275*H275</f>
        <v>0</v>
      </c>
      <c r="Q275" s="227">
        <v>0.99734999999999996</v>
      </c>
      <c r="R275" s="227">
        <f>Q275*H275</f>
        <v>0.10272704999999999</v>
      </c>
      <c r="S275" s="227">
        <v>0</v>
      </c>
      <c r="T275" s="22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9" t="s">
        <v>148</v>
      </c>
      <c r="AT275" s="229" t="s">
        <v>134</v>
      </c>
      <c r="AU275" s="229" t="s">
        <v>86</v>
      </c>
      <c r="AY275" s="19" t="s">
        <v>132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9" t="s">
        <v>84</v>
      </c>
      <c r="BK275" s="230">
        <f>ROUND(I275*H275,2)</f>
        <v>0</v>
      </c>
      <c r="BL275" s="19" t="s">
        <v>148</v>
      </c>
      <c r="BM275" s="229" t="s">
        <v>766</v>
      </c>
    </row>
    <row r="276" s="2" customFormat="1">
      <c r="A276" s="40"/>
      <c r="B276" s="41"/>
      <c r="C276" s="42"/>
      <c r="D276" s="266" t="s">
        <v>172</v>
      </c>
      <c r="E276" s="42"/>
      <c r="F276" s="267" t="s">
        <v>564</v>
      </c>
      <c r="G276" s="42"/>
      <c r="H276" s="42"/>
      <c r="I276" s="268"/>
      <c r="J276" s="42"/>
      <c r="K276" s="42"/>
      <c r="L276" s="46"/>
      <c r="M276" s="269"/>
      <c r="N276" s="270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172</v>
      </c>
      <c r="AU276" s="19" t="s">
        <v>86</v>
      </c>
    </row>
    <row r="277" s="14" customFormat="1">
      <c r="A277" s="14"/>
      <c r="B277" s="242"/>
      <c r="C277" s="243"/>
      <c r="D277" s="233" t="s">
        <v>144</v>
      </c>
      <c r="E277" s="244" t="s">
        <v>1</v>
      </c>
      <c r="F277" s="245" t="s">
        <v>767</v>
      </c>
      <c r="G277" s="243"/>
      <c r="H277" s="246">
        <v>93.456999999999994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2" t="s">
        <v>144</v>
      </c>
      <c r="AU277" s="252" t="s">
        <v>86</v>
      </c>
      <c r="AV277" s="14" t="s">
        <v>86</v>
      </c>
      <c r="AW277" s="14" t="s">
        <v>32</v>
      </c>
      <c r="AX277" s="14" t="s">
        <v>76</v>
      </c>
      <c r="AY277" s="252" t="s">
        <v>132</v>
      </c>
    </row>
    <row r="278" s="14" customFormat="1">
      <c r="A278" s="14"/>
      <c r="B278" s="242"/>
      <c r="C278" s="243"/>
      <c r="D278" s="233" t="s">
        <v>144</v>
      </c>
      <c r="E278" s="244" t="s">
        <v>1</v>
      </c>
      <c r="F278" s="245" t="s">
        <v>768</v>
      </c>
      <c r="G278" s="243"/>
      <c r="H278" s="246">
        <v>0.10299999999999999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144</v>
      </c>
      <c r="AU278" s="252" t="s">
        <v>86</v>
      </c>
      <c r="AV278" s="14" t="s">
        <v>86</v>
      </c>
      <c r="AW278" s="14" t="s">
        <v>32</v>
      </c>
      <c r="AX278" s="14" t="s">
        <v>84</v>
      </c>
      <c r="AY278" s="252" t="s">
        <v>132</v>
      </c>
    </row>
    <row r="279" s="2" customFormat="1" ht="24.15" customHeight="1">
      <c r="A279" s="40"/>
      <c r="B279" s="41"/>
      <c r="C279" s="218" t="s">
        <v>514</v>
      </c>
      <c r="D279" s="218" t="s">
        <v>134</v>
      </c>
      <c r="E279" s="219" t="s">
        <v>568</v>
      </c>
      <c r="F279" s="220" t="s">
        <v>569</v>
      </c>
      <c r="G279" s="221" t="s">
        <v>289</v>
      </c>
      <c r="H279" s="222">
        <v>8.6440000000000001</v>
      </c>
      <c r="I279" s="223"/>
      <c r="J279" s="224">
        <f>ROUND(I279*H279,2)</f>
        <v>0</v>
      </c>
      <c r="K279" s="220" t="s">
        <v>170</v>
      </c>
      <c r="L279" s="46"/>
      <c r="M279" s="225" t="s">
        <v>1</v>
      </c>
      <c r="N279" s="226" t="s">
        <v>41</v>
      </c>
      <c r="O279" s="9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9" t="s">
        <v>148</v>
      </c>
      <c r="AT279" s="229" t="s">
        <v>134</v>
      </c>
      <c r="AU279" s="229" t="s">
        <v>86</v>
      </c>
      <c r="AY279" s="19" t="s">
        <v>132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9" t="s">
        <v>84</v>
      </c>
      <c r="BK279" s="230">
        <f>ROUND(I279*H279,2)</f>
        <v>0</v>
      </c>
      <c r="BL279" s="19" t="s">
        <v>148</v>
      </c>
      <c r="BM279" s="229" t="s">
        <v>769</v>
      </c>
    </row>
    <row r="280" s="2" customFormat="1">
      <c r="A280" s="40"/>
      <c r="B280" s="41"/>
      <c r="C280" s="42"/>
      <c r="D280" s="266" t="s">
        <v>172</v>
      </c>
      <c r="E280" s="42"/>
      <c r="F280" s="267" t="s">
        <v>571</v>
      </c>
      <c r="G280" s="42"/>
      <c r="H280" s="42"/>
      <c r="I280" s="268"/>
      <c r="J280" s="42"/>
      <c r="K280" s="42"/>
      <c r="L280" s="46"/>
      <c r="M280" s="269"/>
      <c r="N280" s="270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172</v>
      </c>
      <c r="AU280" s="19" t="s">
        <v>86</v>
      </c>
    </row>
    <row r="281" s="14" customFormat="1">
      <c r="A281" s="14"/>
      <c r="B281" s="242"/>
      <c r="C281" s="243"/>
      <c r="D281" s="233" t="s">
        <v>144</v>
      </c>
      <c r="E281" s="244" t="s">
        <v>1</v>
      </c>
      <c r="F281" s="245" t="s">
        <v>770</v>
      </c>
      <c r="G281" s="243"/>
      <c r="H281" s="246">
        <v>8.6440000000000001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144</v>
      </c>
      <c r="AU281" s="252" t="s">
        <v>86</v>
      </c>
      <c r="AV281" s="14" t="s">
        <v>86</v>
      </c>
      <c r="AW281" s="14" t="s">
        <v>32</v>
      </c>
      <c r="AX281" s="14" t="s">
        <v>84</v>
      </c>
      <c r="AY281" s="252" t="s">
        <v>132</v>
      </c>
    </row>
    <row r="282" s="12" customFormat="1" ht="22.8" customHeight="1">
      <c r="A282" s="12"/>
      <c r="B282" s="204"/>
      <c r="C282" s="205"/>
      <c r="D282" s="206" t="s">
        <v>75</v>
      </c>
      <c r="E282" s="264" t="s">
        <v>133</v>
      </c>
      <c r="F282" s="264" t="s">
        <v>573</v>
      </c>
      <c r="G282" s="205"/>
      <c r="H282" s="205"/>
      <c r="I282" s="208"/>
      <c r="J282" s="265">
        <f>BK282</f>
        <v>0</v>
      </c>
      <c r="K282" s="205"/>
      <c r="L282" s="210"/>
      <c r="M282" s="211"/>
      <c r="N282" s="212"/>
      <c r="O282" s="212"/>
      <c r="P282" s="213">
        <f>SUM(P283:P286)</f>
        <v>0</v>
      </c>
      <c r="Q282" s="212"/>
      <c r="R282" s="213">
        <f>SUM(R283:R286)</f>
        <v>0</v>
      </c>
      <c r="S282" s="212"/>
      <c r="T282" s="214">
        <f>SUM(T283:T286)</f>
        <v>76.103999999999999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5" t="s">
        <v>84</v>
      </c>
      <c r="AT282" s="216" t="s">
        <v>75</v>
      </c>
      <c r="AU282" s="216" t="s">
        <v>84</v>
      </c>
      <c r="AY282" s="215" t="s">
        <v>132</v>
      </c>
      <c r="BK282" s="217">
        <f>SUM(BK283:BK286)</f>
        <v>0</v>
      </c>
    </row>
    <row r="283" s="2" customFormat="1" ht="24.15" customHeight="1">
      <c r="A283" s="40"/>
      <c r="B283" s="41"/>
      <c r="C283" s="218" t="s">
        <v>518</v>
      </c>
      <c r="D283" s="218" t="s">
        <v>134</v>
      </c>
      <c r="E283" s="219" t="s">
        <v>575</v>
      </c>
      <c r="F283" s="220" t="s">
        <v>576</v>
      </c>
      <c r="G283" s="221" t="s">
        <v>289</v>
      </c>
      <c r="H283" s="222">
        <v>31.710000000000001</v>
      </c>
      <c r="I283" s="223"/>
      <c r="J283" s="224">
        <f>ROUND(I283*H283,2)</f>
        <v>0</v>
      </c>
      <c r="K283" s="220" t="s">
        <v>170</v>
      </c>
      <c r="L283" s="46"/>
      <c r="M283" s="225" t="s">
        <v>1</v>
      </c>
      <c r="N283" s="226" t="s">
        <v>41</v>
      </c>
      <c r="O283" s="93"/>
      <c r="P283" s="227">
        <f>O283*H283</f>
        <v>0</v>
      </c>
      <c r="Q283" s="227">
        <v>0</v>
      </c>
      <c r="R283" s="227">
        <f>Q283*H283</f>
        <v>0</v>
      </c>
      <c r="S283" s="227">
        <v>2.3999999999999999</v>
      </c>
      <c r="T283" s="228">
        <f>S283*H283</f>
        <v>76.103999999999999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148</v>
      </c>
      <c r="AT283" s="229" t="s">
        <v>134</v>
      </c>
      <c r="AU283" s="229" t="s">
        <v>86</v>
      </c>
      <c r="AY283" s="19" t="s">
        <v>132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9" t="s">
        <v>84</v>
      </c>
      <c r="BK283" s="230">
        <f>ROUND(I283*H283,2)</f>
        <v>0</v>
      </c>
      <c r="BL283" s="19" t="s">
        <v>148</v>
      </c>
      <c r="BM283" s="229" t="s">
        <v>771</v>
      </c>
    </row>
    <row r="284" s="2" customFormat="1">
      <c r="A284" s="40"/>
      <c r="B284" s="41"/>
      <c r="C284" s="42"/>
      <c r="D284" s="266" t="s">
        <v>172</v>
      </c>
      <c r="E284" s="42"/>
      <c r="F284" s="267" t="s">
        <v>578</v>
      </c>
      <c r="G284" s="42"/>
      <c r="H284" s="42"/>
      <c r="I284" s="268"/>
      <c r="J284" s="42"/>
      <c r="K284" s="42"/>
      <c r="L284" s="46"/>
      <c r="M284" s="269"/>
      <c r="N284" s="270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172</v>
      </c>
      <c r="AU284" s="19" t="s">
        <v>86</v>
      </c>
    </row>
    <row r="285" s="13" customFormat="1">
      <c r="A285" s="13"/>
      <c r="B285" s="231"/>
      <c r="C285" s="232"/>
      <c r="D285" s="233" t="s">
        <v>144</v>
      </c>
      <c r="E285" s="234" t="s">
        <v>1</v>
      </c>
      <c r="F285" s="235" t="s">
        <v>579</v>
      </c>
      <c r="G285" s="232"/>
      <c r="H285" s="234" t="s">
        <v>1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144</v>
      </c>
      <c r="AU285" s="241" t="s">
        <v>86</v>
      </c>
      <c r="AV285" s="13" t="s">
        <v>84</v>
      </c>
      <c r="AW285" s="13" t="s">
        <v>32</v>
      </c>
      <c r="AX285" s="13" t="s">
        <v>76</v>
      </c>
      <c r="AY285" s="241" t="s">
        <v>132</v>
      </c>
    </row>
    <row r="286" s="14" customFormat="1">
      <c r="A286" s="14"/>
      <c r="B286" s="242"/>
      <c r="C286" s="243"/>
      <c r="D286" s="233" t="s">
        <v>144</v>
      </c>
      <c r="E286" s="244" t="s">
        <v>1</v>
      </c>
      <c r="F286" s="245" t="s">
        <v>243</v>
      </c>
      <c r="G286" s="243"/>
      <c r="H286" s="246">
        <v>31.710000000000001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2" t="s">
        <v>144</v>
      </c>
      <c r="AU286" s="252" t="s">
        <v>86</v>
      </c>
      <c r="AV286" s="14" t="s">
        <v>86</v>
      </c>
      <c r="AW286" s="14" t="s">
        <v>32</v>
      </c>
      <c r="AX286" s="14" t="s">
        <v>84</v>
      </c>
      <c r="AY286" s="252" t="s">
        <v>132</v>
      </c>
    </row>
    <row r="287" s="12" customFormat="1" ht="22.8" customHeight="1">
      <c r="A287" s="12"/>
      <c r="B287" s="204"/>
      <c r="C287" s="205"/>
      <c r="D287" s="206" t="s">
        <v>75</v>
      </c>
      <c r="E287" s="264" t="s">
        <v>580</v>
      </c>
      <c r="F287" s="264" t="s">
        <v>581</v>
      </c>
      <c r="G287" s="205"/>
      <c r="H287" s="205"/>
      <c r="I287" s="208"/>
      <c r="J287" s="265">
        <f>BK287</f>
        <v>0</v>
      </c>
      <c r="K287" s="205"/>
      <c r="L287" s="210"/>
      <c r="M287" s="211"/>
      <c r="N287" s="212"/>
      <c r="O287" s="212"/>
      <c r="P287" s="213">
        <f>SUM(P288:P299)</f>
        <v>0</v>
      </c>
      <c r="Q287" s="212"/>
      <c r="R287" s="213">
        <f>SUM(R288:R299)</f>
        <v>0</v>
      </c>
      <c r="S287" s="212"/>
      <c r="T287" s="214">
        <f>SUM(T288:T299)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5" t="s">
        <v>84</v>
      </c>
      <c r="AT287" s="216" t="s">
        <v>75</v>
      </c>
      <c r="AU287" s="216" t="s">
        <v>84</v>
      </c>
      <c r="AY287" s="215" t="s">
        <v>132</v>
      </c>
      <c r="BK287" s="217">
        <f>SUM(BK288:BK299)</f>
        <v>0</v>
      </c>
    </row>
    <row r="288" s="2" customFormat="1" ht="37.8" customHeight="1">
      <c r="A288" s="40"/>
      <c r="B288" s="41"/>
      <c r="C288" s="218" t="s">
        <v>522</v>
      </c>
      <c r="D288" s="218" t="s">
        <v>134</v>
      </c>
      <c r="E288" s="219" t="s">
        <v>583</v>
      </c>
      <c r="F288" s="220" t="s">
        <v>584</v>
      </c>
      <c r="G288" s="221" t="s">
        <v>341</v>
      </c>
      <c r="H288" s="222">
        <v>81.710999999999999</v>
      </c>
      <c r="I288" s="223"/>
      <c r="J288" s="224">
        <f>ROUND(I288*H288,2)</f>
        <v>0</v>
      </c>
      <c r="K288" s="220" t="s">
        <v>170</v>
      </c>
      <c r="L288" s="46"/>
      <c r="M288" s="225" t="s">
        <v>1</v>
      </c>
      <c r="N288" s="226" t="s">
        <v>41</v>
      </c>
      <c r="O288" s="93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138</v>
      </c>
      <c r="AT288" s="229" t="s">
        <v>134</v>
      </c>
      <c r="AU288" s="229" t="s">
        <v>86</v>
      </c>
      <c r="AY288" s="19" t="s">
        <v>132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9" t="s">
        <v>84</v>
      </c>
      <c r="BK288" s="230">
        <f>ROUND(I288*H288,2)</f>
        <v>0</v>
      </c>
      <c r="BL288" s="19" t="s">
        <v>138</v>
      </c>
      <c r="BM288" s="229" t="s">
        <v>772</v>
      </c>
    </row>
    <row r="289" s="2" customFormat="1">
      <c r="A289" s="40"/>
      <c r="B289" s="41"/>
      <c r="C289" s="42"/>
      <c r="D289" s="266" t="s">
        <v>172</v>
      </c>
      <c r="E289" s="42"/>
      <c r="F289" s="267" t="s">
        <v>586</v>
      </c>
      <c r="G289" s="42"/>
      <c r="H289" s="42"/>
      <c r="I289" s="268"/>
      <c r="J289" s="42"/>
      <c r="K289" s="42"/>
      <c r="L289" s="46"/>
      <c r="M289" s="269"/>
      <c r="N289" s="270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172</v>
      </c>
      <c r="AU289" s="19" t="s">
        <v>86</v>
      </c>
    </row>
    <row r="290" s="14" customFormat="1">
      <c r="A290" s="14"/>
      <c r="B290" s="242"/>
      <c r="C290" s="243"/>
      <c r="D290" s="233" t="s">
        <v>144</v>
      </c>
      <c r="E290" s="244" t="s">
        <v>246</v>
      </c>
      <c r="F290" s="245" t="s">
        <v>773</v>
      </c>
      <c r="G290" s="243"/>
      <c r="H290" s="246">
        <v>81.710999999999999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2" t="s">
        <v>144</v>
      </c>
      <c r="AU290" s="252" t="s">
        <v>86</v>
      </c>
      <c r="AV290" s="14" t="s">
        <v>86</v>
      </c>
      <c r="AW290" s="14" t="s">
        <v>32</v>
      </c>
      <c r="AX290" s="14" t="s">
        <v>84</v>
      </c>
      <c r="AY290" s="252" t="s">
        <v>132</v>
      </c>
    </row>
    <row r="291" s="2" customFormat="1" ht="37.8" customHeight="1">
      <c r="A291" s="40"/>
      <c r="B291" s="41"/>
      <c r="C291" s="218" t="s">
        <v>527</v>
      </c>
      <c r="D291" s="218" t="s">
        <v>134</v>
      </c>
      <c r="E291" s="219" t="s">
        <v>589</v>
      </c>
      <c r="F291" s="220" t="s">
        <v>590</v>
      </c>
      <c r="G291" s="221" t="s">
        <v>341</v>
      </c>
      <c r="H291" s="222">
        <v>735.399</v>
      </c>
      <c r="I291" s="223"/>
      <c r="J291" s="224">
        <f>ROUND(I291*H291,2)</f>
        <v>0</v>
      </c>
      <c r="K291" s="220" t="s">
        <v>170</v>
      </c>
      <c r="L291" s="46"/>
      <c r="M291" s="225" t="s">
        <v>1</v>
      </c>
      <c r="N291" s="226" t="s">
        <v>41</v>
      </c>
      <c r="O291" s="9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9" t="s">
        <v>148</v>
      </c>
      <c r="AT291" s="229" t="s">
        <v>134</v>
      </c>
      <c r="AU291" s="229" t="s">
        <v>86</v>
      </c>
      <c r="AY291" s="19" t="s">
        <v>132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9" t="s">
        <v>84</v>
      </c>
      <c r="BK291" s="230">
        <f>ROUND(I291*H291,2)</f>
        <v>0</v>
      </c>
      <c r="BL291" s="19" t="s">
        <v>148</v>
      </c>
      <c r="BM291" s="229" t="s">
        <v>774</v>
      </c>
    </row>
    <row r="292" s="2" customFormat="1">
      <c r="A292" s="40"/>
      <c r="B292" s="41"/>
      <c r="C292" s="42"/>
      <c r="D292" s="266" t="s">
        <v>172</v>
      </c>
      <c r="E292" s="42"/>
      <c r="F292" s="267" t="s">
        <v>592</v>
      </c>
      <c r="G292" s="42"/>
      <c r="H292" s="42"/>
      <c r="I292" s="268"/>
      <c r="J292" s="42"/>
      <c r="K292" s="42"/>
      <c r="L292" s="46"/>
      <c r="M292" s="269"/>
      <c r="N292" s="270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172</v>
      </c>
      <c r="AU292" s="19" t="s">
        <v>86</v>
      </c>
    </row>
    <row r="293" s="14" customFormat="1">
      <c r="A293" s="14"/>
      <c r="B293" s="242"/>
      <c r="C293" s="243"/>
      <c r="D293" s="233" t="s">
        <v>144</v>
      </c>
      <c r="E293" s="244" t="s">
        <v>1</v>
      </c>
      <c r="F293" s="245" t="s">
        <v>593</v>
      </c>
      <c r="G293" s="243"/>
      <c r="H293" s="246">
        <v>735.399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2" t="s">
        <v>144</v>
      </c>
      <c r="AU293" s="252" t="s">
        <v>86</v>
      </c>
      <c r="AV293" s="14" t="s">
        <v>86</v>
      </c>
      <c r="AW293" s="14" t="s">
        <v>32</v>
      </c>
      <c r="AX293" s="14" t="s">
        <v>84</v>
      </c>
      <c r="AY293" s="252" t="s">
        <v>132</v>
      </c>
    </row>
    <row r="294" s="2" customFormat="1" ht="24.15" customHeight="1">
      <c r="A294" s="40"/>
      <c r="B294" s="41"/>
      <c r="C294" s="218" t="s">
        <v>533</v>
      </c>
      <c r="D294" s="218" t="s">
        <v>134</v>
      </c>
      <c r="E294" s="219" t="s">
        <v>595</v>
      </c>
      <c r="F294" s="220" t="s">
        <v>596</v>
      </c>
      <c r="G294" s="221" t="s">
        <v>341</v>
      </c>
      <c r="H294" s="222">
        <v>81.710999999999999</v>
      </c>
      <c r="I294" s="223"/>
      <c r="J294" s="224">
        <f>ROUND(I294*H294,2)</f>
        <v>0</v>
      </c>
      <c r="K294" s="220" t="s">
        <v>170</v>
      </c>
      <c r="L294" s="46"/>
      <c r="M294" s="225" t="s">
        <v>1</v>
      </c>
      <c r="N294" s="226" t="s">
        <v>41</v>
      </c>
      <c r="O294" s="93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9" t="s">
        <v>148</v>
      </c>
      <c r="AT294" s="229" t="s">
        <v>134</v>
      </c>
      <c r="AU294" s="229" t="s">
        <v>86</v>
      </c>
      <c r="AY294" s="19" t="s">
        <v>132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9" t="s">
        <v>84</v>
      </c>
      <c r="BK294" s="230">
        <f>ROUND(I294*H294,2)</f>
        <v>0</v>
      </c>
      <c r="BL294" s="19" t="s">
        <v>148</v>
      </c>
      <c r="BM294" s="229" t="s">
        <v>775</v>
      </c>
    </row>
    <row r="295" s="2" customFormat="1">
      <c r="A295" s="40"/>
      <c r="B295" s="41"/>
      <c r="C295" s="42"/>
      <c r="D295" s="266" t="s">
        <v>172</v>
      </c>
      <c r="E295" s="42"/>
      <c r="F295" s="267" t="s">
        <v>598</v>
      </c>
      <c r="G295" s="42"/>
      <c r="H295" s="42"/>
      <c r="I295" s="268"/>
      <c r="J295" s="42"/>
      <c r="K295" s="42"/>
      <c r="L295" s="46"/>
      <c r="M295" s="269"/>
      <c r="N295" s="270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172</v>
      </c>
      <c r="AU295" s="19" t="s">
        <v>86</v>
      </c>
    </row>
    <row r="296" s="14" customFormat="1">
      <c r="A296" s="14"/>
      <c r="B296" s="242"/>
      <c r="C296" s="243"/>
      <c r="D296" s="233" t="s">
        <v>144</v>
      </c>
      <c r="E296" s="244" t="s">
        <v>1</v>
      </c>
      <c r="F296" s="245" t="s">
        <v>246</v>
      </c>
      <c r="G296" s="243"/>
      <c r="H296" s="246">
        <v>81.710999999999999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2" t="s">
        <v>144</v>
      </c>
      <c r="AU296" s="252" t="s">
        <v>86</v>
      </c>
      <c r="AV296" s="14" t="s">
        <v>86</v>
      </c>
      <c r="AW296" s="14" t="s">
        <v>32</v>
      </c>
      <c r="AX296" s="14" t="s">
        <v>84</v>
      </c>
      <c r="AY296" s="252" t="s">
        <v>132</v>
      </c>
    </row>
    <row r="297" s="2" customFormat="1" ht="44.25" customHeight="1">
      <c r="A297" s="40"/>
      <c r="B297" s="41"/>
      <c r="C297" s="218" t="s">
        <v>538</v>
      </c>
      <c r="D297" s="218" t="s">
        <v>134</v>
      </c>
      <c r="E297" s="219" t="s">
        <v>600</v>
      </c>
      <c r="F297" s="220" t="s">
        <v>601</v>
      </c>
      <c r="G297" s="221" t="s">
        <v>341</v>
      </c>
      <c r="H297" s="222">
        <v>66.590999999999994</v>
      </c>
      <c r="I297" s="223"/>
      <c r="J297" s="224">
        <f>ROUND(I297*H297,2)</f>
        <v>0</v>
      </c>
      <c r="K297" s="220" t="s">
        <v>170</v>
      </c>
      <c r="L297" s="46"/>
      <c r="M297" s="225" t="s">
        <v>1</v>
      </c>
      <c r="N297" s="226" t="s">
        <v>41</v>
      </c>
      <c r="O297" s="93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148</v>
      </c>
      <c r="AT297" s="229" t="s">
        <v>134</v>
      </c>
      <c r="AU297" s="229" t="s">
        <v>86</v>
      </c>
      <c r="AY297" s="19" t="s">
        <v>132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84</v>
      </c>
      <c r="BK297" s="230">
        <f>ROUND(I297*H297,2)</f>
        <v>0</v>
      </c>
      <c r="BL297" s="19" t="s">
        <v>148</v>
      </c>
      <c r="BM297" s="229" t="s">
        <v>776</v>
      </c>
    </row>
    <row r="298" s="2" customFormat="1">
      <c r="A298" s="40"/>
      <c r="B298" s="41"/>
      <c r="C298" s="42"/>
      <c r="D298" s="266" t="s">
        <v>172</v>
      </c>
      <c r="E298" s="42"/>
      <c r="F298" s="267" t="s">
        <v>603</v>
      </c>
      <c r="G298" s="42"/>
      <c r="H298" s="42"/>
      <c r="I298" s="268"/>
      <c r="J298" s="42"/>
      <c r="K298" s="42"/>
      <c r="L298" s="46"/>
      <c r="M298" s="269"/>
      <c r="N298" s="270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172</v>
      </c>
      <c r="AU298" s="19" t="s">
        <v>86</v>
      </c>
    </row>
    <row r="299" s="14" customFormat="1">
      <c r="A299" s="14"/>
      <c r="B299" s="242"/>
      <c r="C299" s="243"/>
      <c r="D299" s="233" t="s">
        <v>144</v>
      </c>
      <c r="E299" s="244" t="s">
        <v>1</v>
      </c>
      <c r="F299" s="245" t="s">
        <v>604</v>
      </c>
      <c r="G299" s="243"/>
      <c r="H299" s="246">
        <v>66.590999999999994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2" t="s">
        <v>144</v>
      </c>
      <c r="AU299" s="252" t="s">
        <v>86</v>
      </c>
      <c r="AV299" s="14" t="s">
        <v>86</v>
      </c>
      <c r="AW299" s="14" t="s">
        <v>32</v>
      </c>
      <c r="AX299" s="14" t="s">
        <v>84</v>
      </c>
      <c r="AY299" s="252" t="s">
        <v>132</v>
      </c>
    </row>
    <row r="300" s="12" customFormat="1" ht="22.8" customHeight="1">
      <c r="A300" s="12"/>
      <c r="B300" s="204"/>
      <c r="C300" s="205"/>
      <c r="D300" s="206" t="s">
        <v>75</v>
      </c>
      <c r="E300" s="264" t="s">
        <v>605</v>
      </c>
      <c r="F300" s="264" t="s">
        <v>606</v>
      </c>
      <c r="G300" s="205"/>
      <c r="H300" s="205"/>
      <c r="I300" s="208"/>
      <c r="J300" s="265">
        <f>BK300</f>
        <v>0</v>
      </c>
      <c r="K300" s="205"/>
      <c r="L300" s="210"/>
      <c r="M300" s="211"/>
      <c r="N300" s="212"/>
      <c r="O300" s="212"/>
      <c r="P300" s="213">
        <f>SUM(P301:P305)</f>
        <v>0</v>
      </c>
      <c r="Q300" s="212"/>
      <c r="R300" s="213">
        <f>SUM(R301:R305)</f>
        <v>0</v>
      </c>
      <c r="S300" s="212"/>
      <c r="T300" s="214">
        <f>SUM(T301:T305)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5" t="s">
        <v>84</v>
      </c>
      <c r="AT300" s="216" t="s">
        <v>75</v>
      </c>
      <c r="AU300" s="216" t="s">
        <v>84</v>
      </c>
      <c r="AY300" s="215" t="s">
        <v>132</v>
      </c>
      <c r="BK300" s="217">
        <f>SUM(BK301:BK305)</f>
        <v>0</v>
      </c>
    </row>
    <row r="301" s="2" customFormat="1" ht="37.8" customHeight="1">
      <c r="A301" s="40"/>
      <c r="B301" s="41"/>
      <c r="C301" s="218" t="s">
        <v>541</v>
      </c>
      <c r="D301" s="218" t="s">
        <v>134</v>
      </c>
      <c r="E301" s="219" t="s">
        <v>608</v>
      </c>
      <c r="F301" s="220" t="s">
        <v>609</v>
      </c>
      <c r="G301" s="221" t="s">
        <v>341</v>
      </c>
      <c r="H301" s="222">
        <v>46.164000000000001</v>
      </c>
      <c r="I301" s="223"/>
      <c r="J301" s="224">
        <f>ROUND(I301*H301,2)</f>
        <v>0</v>
      </c>
      <c r="K301" s="220" t="s">
        <v>170</v>
      </c>
      <c r="L301" s="46"/>
      <c r="M301" s="225" t="s">
        <v>1</v>
      </c>
      <c r="N301" s="226" t="s">
        <v>41</v>
      </c>
      <c r="O301" s="93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9" t="s">
        <v>148</v>
      </c>
      <c r="AT301" s="229" t="s">
        <v>134</v>
      </c>
      <c r="AU301" s="229" t="s">
        <v>86</v>
      </c>
      <c r="AY301" s="19" t="s">
        <v>132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9" t="s">
        <v>84</v>
      </c>
      <c r="BK301" s="230">
        <f>ROUND(I301*H301,2)</f>
        <v>0</v>
      </c>
      <c r="BL301" s="19" t="s">
        <v>148</v>
      </c>
      <c r="BM301" s="229" t="s">
        <v>777</v>
      </c>
    </row>
    <row r="302" s="2" customFormat="1">
      <c r="A302" s="40"/>
      <c r="B302" s="41"/>
      <c r="C302" s="42"/>
      <c r="D302" s="266" t="s">
        <v>172</v>
      </c>
      <c r="E302" s="42"/>
      <c r="F302" s="267" t="s">
        <v>611</v>
      </c>
      <c r="G302" s="42"/>
      <c r="H302" s="42"/>
      <c r="I302" s="268"/>
      <c r="J302" s="42"/>
      <c r="K302" s="42"/>
      <c r="L302" s="46"/>
      <c r="M302" s="269"/>
      <c r="N302" s="270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172</v>
      </c>
      <c r="AU302" s="19" t="s">
        <v>86</v>
      </c>
    </row>
    <row r="303" s="2" customFormat="1" ht="49.05" customHeight="1">
      <c r="A303" s="40"/>
      <c r="B303" s="41"/>
      <c r="C303" s="218" t="s">
        <v>547</v>
      </c>
      <c r="D303" s="218" t="s">
        <v>134</v>
      </c>
      <c r="E303" s="219" t="s">
        <v>613</v>
      </c>
      <c r="F303" s="220" t="s">
        <v>614</v>
      </c>
      <c r="G303" s="221" t="s">
        <v>341</v>
      </c>
      <c r="H303" s="222">
        <v>4.1740000000000004</v>
      </c>
      <c r="I303" s="223"/>
      <c r="J303" s="224">
        <f>ROUND(I303*H303,2)</f>
        <v>0</v>
      </c>
      <c r="K303" s="220" t="s">
        <v>170</v>
      </c>
      <c r="L303" s="46"/>
      <c r="M303" s="225" t="s">
        <v>1</v>
      </c>
      <c r="N303" s="226" t="s">
        <v>41</v>
      </c>
      <c r="O303" s="93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9" t="s">
        <v>148</v>
      </c>
      <c r="AT303" s="229" t="s">
        <v>134</v>
      </c>
      <c r="AU303" s="229" t="s">
        <v>86</v>
      </c>
      <c r="AY303" s="19" t="s">
        <v>132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9" t="s">
        <v>84</v>
      </c>
      <c r="BK303" s="230">
        <f>ROUND(I303*H303,2)</f>
        <v>0</v>
      </c>
      <c r="BL303" s="19" t="s">
        <v>148</v>
      </c>
      <c r="BM303" s="229" t="s">
        <v>778</v>
      </c>
    </row>
    <row r="304" s="2" customFormat="1">
      <c r="A304" s="40"/>
      <c r="B304" s="41"/>
      <c r="C304" s="42"/>
      <c r="D304" s="266" t="s">
        <v>172</v>
      </c>
      <c r="E304" s="42"/>
      <c r="F304" s="267" t="s">
        <v>616</v>
      </c>
      <c r="G304" s="42"/>
      <c r="H304" s="42"/>
      <c r="I304" s="268"/>
      <c r="J304" s="42"/>
      <c r="K304" s="42"/>
      <c r="L304" s="46"/>
      <c r="M304" s="269"/>
      <c r="N304" s="270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172</v>
      </c>
      <c r="AU304" s="19" t="s">
        <v>86</v>
      </c>
    </row>
    <row r="305" s="14" customFormat="1">
      <c r="A305" s="14"/>
      <c r="B305" s="242"/>
      <c r="C305" s="243"/>
      <c r="D305" s="233" t="s">
        <v>144</v>
      </c>
      <c r="E305" s="244" t="s">
        <v>1</v>
      </c>
      <c r="F305" s="245" t="s">
        <v>779</v>
      </c>
      <c r="G305" s="243"/>
      <c r="H305" s="246">
        <v>4.1740000000000004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2" t="s">
        <v>144</v>
      </c>
      <c r="AU305" s="252" t="s">
        <v>86</v>
      </c>
      <c r="AV305" s="14" t="s">
        <v>86</v>
      </c>
      <c r="AW305" s="14" t="s">
        <v>32</v>
      </c>
      <c r="AX305" s="14" t="s">
        <v>84</v>
      </c>
      <c r="AY305" s="252" t="s">
        <v>132</v>
      </c>
    </row>
    <row r="306" s="12" customFormat="1" ht="25.92" customHeight="1">
      <c r="A306" s="12"/>
      <c r="B306" s="204"/>
      <c r="C306" s="205"/>
      <c r="D306" s="206" t="s">
        <v>75</v>
      </c>
      <c r="E306" s="207" t="s">
        <v>198</v>
      </c>
      <c r="F306" s="207" t="s">
        <v>199</v>
      </c>
      <c r="G306" s="205"/>
      <c r="H306" s="205"/>
      <c r="I306" s="208"/>
      <c r="J306" s="209">
        <f>BK306</f>
        <v>0</v>
      </c>
      <c r="K306" s="205"/>
      <c r="L306" s="210"/>
      <c r="M306" s="211"/>
      <c r="N306" s="212"/>
      <c r="O306" s="212"/>
      <c r="P306" s="213">
        <f>P307</f>
        <v>0</v>
      </c>
      <c r="Q306" s="212"/>
      <c r="R306" s="213">
        <f>R307</f>
        <v>1.7074174799999999</v>
      </c>
      <c r="S306" s="212"/>
      <c r="T306" s="214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5" t="s">
        <v>86</v>
      </c>
      <c r="AT306" s="216" t="s">
        <v>75</v>
      </c>
      <c r="AU306" s="216" t="s">
        <v>76</v>
      </c>
      <c r="AY306" s="215" t="s">
        <v>132</v>
      </c>
      <c r="BK306" s="217">
        <f>BK307</f>
        <v>0</v>
      </c>
    </row>
    <row r="307" s="12" customFormat="1" ht="22.8" customHeight="1">
      <c r="A307" s="12"/>
      <c r="B307" s="204"/>
      <c r="C307" s="205"/>
      <c r="D307" s="206" t="s">
        <v>75</v>
      </c>
      <c r="E307" s="264" t="s">
        <v>618</v>
      </c>
      <c r="F307" s="264" t="s">
        <v>619</v>
      </c>
      <c r="G307" s="205"/>
      <c r="H307" s="205"/>
      <c r="I307" s="208"/>
      <c r="J307" s="265">
        <f>BK307</f>
        <v>0</v>
      </c>
      <c r="K307" s="205"/>
      <c r="L307" s="210"/>
      <c r="M307" s="211"/>
      <c r="N307" s="212"/>
      <c r="O307" s="212"/>
      <c r="P307" s="213">
        <f>SUM(P308:P332)</f>
        <v>0</v>
      </c>
      <c r="Q307" s="212"/>
      <c r="R307" s="213">
        <f>SUM(R308:R332)</f>
        <v>1.7074174799999999</v>
      </c>
      <c r="S307" s="212"/>
      <c r="T307" s="214">
        <f>SUM(T308:T332)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5" t="s">
        <v>86</v>
      </c>
      <c r="AT307" s="216" t="s">
        <v>75</v>
      </c>
      <c r="AU307" s="216" t="s">
        <v>84</v>
      </c>
      <c r="AY307" s="215" t="s">
        <v>132</v>
      </c>
      <c r="BK307" s="217">
        <f>SUM(BK308:BK332)</f>
        <v>0</v>
      </c>
    </row>
    <row r="308" s="2" customFormat="1" ht="16.5" customHeight="1">
      <c r="A308" s="40"/>
      <c r="B308" s="41"/>
      <c r="C308" s="218" t="s">
        <v>553</v>
      </c>
      <c r="D308" s="218" t="s">
        <v>134</v>
      </c>
      <c r="E308" s="219" t="s">
        <v>621</v>
      </c>
      <c r="F308" s="220" t="s">
        <v>622</v>
      </c>
      <c r="G308" s="221" t="s">
        <v>169</v>
      </c>
      <c r="H308" s="222">
        <v>89.599999999999994</v>
      </c>
      <c r="I308" s="223"/>
      <c r="J308" s="224">
        <f>ROUND(I308*H308,2)</f>
        <v>0</v>
      </c>
      <c r="K308" s="220" t="s">
        <v>1</v>
      </c>
      <c r="L308" s="46"/>
      <c r="M308" s="225" t="s">
        <v>1</v>
      </c>
      <c r="N308" s="226" t="s">
        <v>41</v>
      </c>
      <c r="O308" s="93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9" t="s">
        <v>148</v>
      </c>
      <c r="AT308" s="229" t="s">
        <v>134</v>
      </c>
      <c r="AU308" s="229" t="s">
        <v>86</v>
      </c>
      <c r="AY308" s="19" t="s">
        <v>132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9" t="s">
        <v>84</v>
      </c>
      <c r="BK308" s="230">
        <f>ROUND(I308*H308,2)</f>
        <v>0</v>
      </c>
      <c r="BL308" s="19" t="s">
        <v>148</v>
      </c>
      <c r="BM308" s="229" t="s">
        <v>780</v>
      </c>
    </row>
    <row r="309" s="13" customFormat="1">
      <c r="A309" s="13"/>
      <c r="B309" s="231"/>
      <c r="C309" s="232"/>
      <c r="D309" s="233" t="s">
        <v>144</v>
      </c>
      <c r="E309" s="234" t="s">
        <v>1</v>
      </c>
      <c r="F309" s="235" t="s">
        <v>624</v>
      </c>
      <c r="G309" s="232"/>
      <c r="H309" s="234" t="s">
        <v>1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144</v>
      </c>
      <c r="AU309" s="241" t="s">
        <v>86</v>
      </c>
      <c r="AV309" s="13" t="s">
        <v>84</v>
      </c>
      <c r="AW309" s="13" t="s">
        <v>32</v>
      </c>
      <c r="AX309" s="13" t="s">
        <v>76</v>
      </c>
      <c r="AY309" s="241" t="s">
        <v>132</v>
      </c>
    </row>
    <row r="310" s="14" customFormat="1">
      <c r="A310" s="14"/>
      <c r="B310" s="242"/>
      <c r="C310" s="243"/>
      <c r="D310" s="233" t="s">
        <v>144</v>
      </c>
      <c r="E310" s="244" t="s">
        <v>1</v>
      </c>
      <c r="F310" s="245" t="s">
        <v>731</v>
      </c>
      <c r="G310" s="243"/>
      <c r="H310" s="246">
        <v>89.599999999999994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2" t="s">
        <v>144</v>
      </c>
      <c r="AU310" s="252" t="s">
        <v>86</v>
      </c>
      <c r="AV310" s="14" t="s">
        <v>86</v>
      </c>
      <c r="AW310" s="14" t="s">
        <v>32</v>
      </c>
      <c r="AX310" s="14" t="s">
        <v>84</v>
      </c>
      <c r="AY310" s="252" t="s">
        <v>132</v>
      </c>
    </row>
    <row r="311" s="2" customFormat="1" ht="33" customHeight="1">
      <c r="A311" s="40"/>
      <c r="B311" s="41"/>
      <c r="C311" s="218" t="s">
        <v>560</v>
      </c>
      <c r="D311" s="218" t="s">
        <v>134</v>
      </c>
      <c r="E311" s="219" t="s">
        <v>629</v>
      </c>
      <c r="F311" s="220" t="s">
        <v>630</v>
      </c>
      <c r="G311" s="221" t="s">
        <v>489</v>
      </c>
      <c r="H311" s="222">
        <v>31.989999999999998</v>
      </c>
      <c r="I311" s="223"/>
      <c r="J311" s="224">
        <f>ROUND(I311*H311,2)</f>
        <v>0</v>
      </c>
      <c r="K311" s="220" t="s">
        <v>170</v>
      </c>
      <c r="L311" s="46"/>
      <c r="M311" s="225" t="s">
        <v>1</v>
      </c>
      <c r="N311" s="226" t="s">
        <v>41</v>
      </c>
      <c r="O311" s="9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9" t="s">
        <v>138</v>
      </c>
      <c r="AT311" s="229" t="s">
        <v>134</v>
      </c>
      <c r="AU311" s="229" t="s">
        <v>86</v>
      </c>
      <c r="AY311" s="19" t="s">
        <v>132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9" t="s">
        <v>84</v>
      </c>
      <c r="BK311" s="230">
        <f>ROUND(I311*H311,2)</f>
        <v>0</v>
      </c>
      <c r="BL311" s="19" t="s">
        <v>138</v>
      </c>
      <c r="BM311" s="229" t="s">
        <v>781</v>
      </c>
    </row>
    <row r="312" s="2" customFormat="1">
      <c r="A312" s="40"/>
      <c r="B312" s="41"/>
      <c r="C312" s="42"/>
      <c r="D312" s="266" t="s">
        <v>172</v>
      </c>
      <c r="E312" s="42"/>
      <c r="F312" s="267" t="s">
        <v>632</v>
      </c>
      <c r="G312" s="42"/>
      <c r="H312" s="42"/>
      <c r="I312" s="268"/>
      <c r="J312" s="42"/>
      <c r="K312" s="42"/>
      <c r="L312" s="46"/>
      <c r="M312" s="269"/>
      <c r="N312" s="270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172</v>
      </c>
      <c r="AU312" s="19" t="s">
        <v>86</v>
      </c>
    </row>
    <row r="313" s="14" customFormat="1">
      <c r="A313" s="14"/>
      <c r="B313" s="242"/>
      <c r="C313" s="243"/>
      <c r="D313" s="233" t="s">
        <v>144</v>
      </c>
      <c r="E313" s="244" t="s">
        <v>1</v>
      </c>
      <c r="F313" s="245" t="s">
        <v>782</v>
      </c>
      <c r="G313" s="243"/>
      <c r="H313" s="246">
        <v>28.440000000000001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2" t="s">
        <v>144</v>
      </c>
      <c r="AU313" s="252" t="s">
        <v>86</v>
      </c>
      <c r="AV313" s="14" t="s">
        <v>86</v>
      </c>
      <c r="AW313" s="14" t="s">
        <v>32</v>
      </c>
      <c r="AX313" s="14" t="s">
        <v>76</v>
      </c>
      <c r="AY313" s="252" t="s">
        <v>132</v>
      </c>
    </row>
    <row r="314" s="14" customFormat="1">
      <c r="A314" s="14"/>
      <c r="B314" s="242"/>
      <c r="C314" s="243"/>
      <c r="D314" s="233" t="s">
        <v>144</v>
      </c>
      <c r="E314" s="244" t="s">
        <v>1</v>
      </c>
      <c r="F314" s="245" t="s">
        <v>783</v>
      </c>
      <c r="G314" s="243"/>
      <c r="H314" s="246">
        <v>3.5499999999999998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2" t="s">
        <v>144</v>
      </c>
      <c r="AU314" s="252" t="s">
        <v>86</v>
      </c>
      <c r="AV314" s="14" t="s">
        <v>86</v>
      </c>
      <c r="AW314" s="14" t="s">
        <v>32</v>
      </c>
      <c r="AX314" s="14" t="s">
        <v>76</v>
      </c>
      <c r="AY314" s="252" t="s">
        <v>132</v>
      </c>
    </row>
    <row r="315" s="15" customFormat="1">
      <c r="A315" s="15"/>
      <c r="B315" s="253"/>
      <c r="C315" s="254"/>
      <c r="D315" s="233" t="s">
        <v>144</v>
      </c>
      <c r="E315" s="255" t="s">
        <v>1</v>
      </c>
      <c r="F315" s="256" t="s">
        <v>147</v>
      </c>
      <c r="G315" s="254"/>
      <c r="H315" s="257">
        <v>31.989999999999998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3" t="s">
        <v>144</v>
      </c>
      <c r="AU315" s="263" t="s">
        <v>86</v>
      </c>
      <c r="AV315" s="15" t="s">
        <v>148</v>
      </c>
      <c r="AW315" s="15" t="s">
        <v>32</v>
      </c>
      <c r="AX315" s="15" t="s">
        <v>84</v>
      </c>
      <c r="AY315" s="263" t="s">
        <v>132</v>
      </c>
    </row>
    <row r="316" s="2" customFormat="1" ht="37.8" customHeight="1">
      <c r="A316" s="40"/>
      <c r="B316" s="41"/>
      <c r="C316" s="293" t="s">
        <v>567</v>
      </c>
      <c r="D316" s="293" t="s">
        <v>338</v>
      </c>
      <c r="E316" s="294" t="s">
        <v>637</v>
      </c>
      <c r="F316" s="295" t="s">
        <v>638</v>
      </c>
      <c r="G316" s="296" t="s">
        <v>169</v>
      </c>
      <c r="H316" s="297">
        <v>31.989999999999998</v>
      </c>
      <c r="I316" s="298"/>
      <c r="J316" s="299">
        <f>ROUND(I316*H316,2)</f>
        <v>0</v>
      </c>
      <c r="K316" s="295" t="s">
        <v>170</v>
      </c>
      <c r="L316" s="300"/>
      <c r="M316" s="301" t="s">
        <v>1</v>
      </c>
      <c r="N316" s="302" t="s">
        <v>41</v>
      </c>
      <c r="O316" s="93"/>
      <c r="P316" s="227">
        <f>O316*H316</f>
        <v>0</v>
      </c>
      <c r="Q316" s="227">
        <v>0.053100000000000001</v>
      </c>
      <c r="R316" s="227">
        <f>Q316*H316</f>
        <v>1.698669</v>
      </c>
      <c r="S316" s="227">
        <v>0</v>
      </c>
      <c r="T316" s="22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9" t="s">
        <v>265</v>
      </c>
      <c r="AT316" s="229" t="s">
        <v>338</v>
      </c>
      <c r="AU316" s="229" t="s">
        <v>86</v>
      </c>
      <c r="AY316" s="19" t="s">
        <v>132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9" t="s">
        <v>84</v>
      </c>
      <c r="BK316" s="230">
        <f>ROUND(I316*H316,2)</f>
        <v>0</v>
      </c>
      <c r="BL316" s="19" t="s">
        <v>138</v>
      </c>
      <c r="BM316" s="229" t="s">
        <v>784</v>
      </c>
    </row>
    <row r="317" s="14" customFormat="1">
      <c r="A317" s="14"/>
      <c r="B317" s="242"/>
      <c r="C317" s="243"/>
      <c r="D317" s="233" t="s">
        <v>144</v>
      </c>
      <c r="E317" s="244" t="s">
        <v>1</v>
      </c>
      <c r="F317" s="245" t="s">
        <v>782</v>
      </c>
      <c r="G317" s="243"/>
      <c r="H317" s="246">
        <v>28.440000000000001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2" t="s">
        <v>144</v>
      </c>
      <c r="AU317" s="252" t="s">
        <v>86</v>
      </c>
      <c r="AV317" s="14" t="s">
        <v>86</v>
      </c>
      <c r="AW317" s="14" t="s">
        <v>32</v>
      </c>
      <c r="AX317" s="14" t="s">
        <v>76</v>
      </c>
      <c r="AY317" s="252" t="s">
        <v>132</v>
      </c>
    </row>
    <row r="318" s="14" customFormat="1">
      <c r="A318" s="14"/>
      <c r="B318" s="242"/>
      <c r="C318" s="243"/>
      <c r="D318" s="233" t="s">
        <v>144</v>
      </c>
      <c r="E318" s="244" t="s">
        <v>1</v>
      </c>
      <c r="F318" s="245" t="s">
        <v>783</v>
      </c>
      <c r="G318" s="243"/>
      <c r="H318" s="246">
        <v>3.5499999999999998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2" t="s">
        <v>144</v>
      </c>
      <c r="AU318" s="252" t="s">
        <v>86</v>
      </c>
      <c r="AV318" s="14" t="s">
        <v>86</v>
      </c>
      <c r="AW318" s="14" t="s">
        <v>32</v>
      </c>
      <c r="AX318" s="14" t="s">
        <v>76</v>
      </c>
      <c r="AY318" s="252" t="s">
        <v>132</v>
      </c>
    </row>
    <row r="319" s="15" customFormat="1">
      <c r="A319" s="15"/>
      <c r="B319" s="253"/>
      <c r="C319" s="254"/>
      <c r="D319" s="233" t="s">
        <v>144</v>
      </c>
      <c r="E319" s="255" t="s">
        <v>1</v>
      </c>
      <c r="F319" s="256" t="s">
        <v>147</v>
      </c>
      <c r="G319" s="254"/>
      <c r="H319" s="257">
        <v>31.989999999999998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3" t="s">
        <v>144</v>
      </c>
      <c r="AU319" s="263" t="s">
        <v>86</v>
      </c>
      <c r="AV319" s="15" t="s">
        <v>148</v>
      </c>
      <c r="AW319" s="15" t="s">
        <v>32</v>
      </c>
      <c r="AX319" s="15" t="s">
        <v>84</v>
      </c>
      <c r="AY319" s="263" t="s">
        <v>132</v>
      </c>
    </row>
    <row r="320" s="2" customFormat="1" ht="16.5" customHeight="1">
      <c r="A320" s="40"/>
      <c r="B320" s="41"/>
      <c r="C320" s="218" t="s">
        <v>574</v>
      </c>
      <c r="D320" s="218" t="s">
        <v>134</v>
      </c>
      <c r="E320" s="219" t="s">
        <v>641</v>
      </c>
      <c r="F320" s="220" t="s">
        <v>642</v>
      </c>
      <c r="G320" s="221" t="s">
        <v>169</v>
      </c>
      <c r="H320" s="222">
        <v>36.451999999999998</v>
      </c>
      <c r="I320" s="223"/>
      <c r="J320" s="224">
        <f>ROUND(I320*H320,2)</f>
        <v>0</v>
      </c>
      <c r="K320" s="220" t="s">
        <v>170</v>
      </c>
      <c r="L320" s="46"/>
      <c r="M320" s="225" t="s">
        <v>1</v>
      </c>
      <c r="N320" s="226" t="s">
        <v>41</v>
      </c>
      <c r="O320" s="93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9" t="s">
        <v>138</v>
      </c>
      <c r="AT320" s="229" t="s">
        <v>134</v>
      </c>
      <c r="AU320" s="229" t="s">
        <v>86</v>
      </c>
      <c r="AY320" s="19" t="s">
        <v>132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9" t="s">
        <v>84</v>
      </c>
      <c r="BK320" s="230">
        <f>ROUND(I320*H320,2)</f>
        <v>0</v>
      </c>
      <c r="BL320" s="19" t="s">
        <v>138</v>
      </c>
      <c r="BM320" s="229" t="s">
        <v>785</v>
      </c>
    </row>
    <row r="321" s="2" customFormat="1">
      <c r="A321" s="40"/>
      <c r="B321" s="41"/>
      <c r="C321" s="42"/>
      <c r="D321" s="266" t="s">
        <v>172</v>
      </c>
      <c r="E321" s="42"/>
      <c r="F321" s="267" t="s">
        <v>644</v>
      </c>
      <c r="G321" s="42"/>
      <c r="H321" s="42"/>
      <c r="I321" s="268"/>
      <c r="J321" s="42"/>
      <c r="K321" s="42"/>
      <c r="L321" s="46"/>
      <c r="M321" s="269"/>
      <c r="N321" s="270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172</v>
      </c>
      <c r="AU321" s="19" t="s">
        <v>86</v>
      </c>
    </row>
    <row r="322" s="14" customFormat="1">
      <c r="A322" s="14"/>
      <c r="B322" s="242"/>
      <c r="C322" s="243"/>
      <c r="D322" s="233" t="s">
        <v>144</v>
      </c>
      <c r="E322" s="244" t="s">
        <v>1</v>
      </c>
      <c r="F322" s="245" t="s">
        <v>786</v>
      </c>
      <c r="G322" s="243"/>
      <c r="H322" s="246">
        <v>30.800000000000001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2" t="s">
        <v>144</v>
      </c>
      <c r="AU322" s="252" t="s">
        <v>86</v>
      </c>
      <c r="AV322" s="14" t="s">
        <v>86</v>
      </c>
      <c r="AW322" s="14" t="s">
        <v>32</v>
      </c>
      <c r="AX322" s="14" t="s">
        <v>76</v>
      </c>
      <c r="AY322" s="252" t="s">
        <v>132</v>
      </c>
    </row>
    <row r="323" s="14" customFormat="1">
      <c r="A323" s="14"/>
      <c r="B323" s="242"/>
      <c r="C323" s="243"/>
      <c r="D323" s="233" t="s">
        <v>144</v>
      </c>
      <c r="E323" s="244" t="s">
        <v>1</v>
      </c>
      <c r="F323" s="245" t="s">
        <v>787</v>
      </c>
      <c r="G323" s="243"/>
      <c r="H323" s="246">
        <v>5.6520000000000001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2" t="s">
        <v>144</v>
      </c>
      <c r="AU323" s="252" t="s">
        <v>86</v>
      </c>
      <c r="AV323" s="14" t="s">
        <v>86</v>
      </c>
      <c r="AW323" s="14" t="s">
        <v>32</v>
      </c>
      <c r="AX323" s="14" t="s">
        <v>76</v>
      </c>
      <c r="AY323" s="252" t="s">
        <v>132</v>
      </c>
    </row>
    <row r="324" s="15" customFormat="1">
      <c r="A324" s="15"/>
      <c r="B324" s="253"/>
      <c r="C324" s="254"/>
      <c r="D324" s="233" t="s">
        <v>144</v>
      </c>
      <c r="E324" s="255" t="s">
        <v>1</v>
      </c>
      <c r="F324" s="256" t="s">
        <v>147</v>
      </c>
      <c r="G324" s="254"/>
      <c r="H324" s="257">
        <v>36.451999999999998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3" t="s">
        <v>144</v>
      </c>
      <c r="AU324" s="263" t="s">
        <v>86</v>
      </c>
      <c r="AV324" s="15" t="s">
        <v>148</v>
      </c>
      <c r="AW324" s="15" t="s">
        <v>32</v>
      </c>
      <c r="AX324" s="15" t="s">
        <v>84</v>
      </c>
      <c r="AY324" s="263" t="s">
        <v>132</v>
      </c>
    </row>
    <row r="325" s="2" customFormat="1" ht="16.5" customHeight="1">
      <c r="A325" s="40"/>
      <c r="B325" s="41"/>
      <c r="C325" s="218" t="s">
        <v>582</v>
      </c>
      <c r="D325" s="218" t="s">
        <v>134</v>
      </c>
      <c r="E325" s="219" t="s">
        <v>650</v>
      </c>
      <c r="F325" s="220" t="s">
        <v>651</v>
      </c>
      <c r="G325" s="221" t="s">
        <v>169</v>
      </c>
      <c r="H325" s="222">
        <v>36.451999999999998</v>
      </c>
      <c r="I325" s="223"/>
      <c r="J325" s="224">
        <f>ROUND(I325*H325,2)</f>
        <v>0</v>
      </c>
      <c r="K325" s="220" t="s">
        <v>170</v>
      </c>
      <c r="L325" s="46"/>
      <c r="M325" s="225" t="s">
        <v>1</v>
      </c>
      <c r="N325" s="226" t="s">
        <v>41</v>
      </c>
      <c r="O325" s="93"/>
      <c r="P325" s="227">
        <f>O325*H325</f>
        <v>0</v>
      </c>
      <c r="Q325" s="227">
        <v>0.00024000000000000001</v>
      </c>
      <c r="R325" s="227">
        <f>Q325*H325</f>
        <v>0.0087484799999999995</v>
      </c>
      <c r="S325" s="227">
        <v>0</v>
      </c>
      <c r="T325" s="228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9" t="s">
        <v>138</v>
      </c>
      <c r="AT325" s="229" t="s">
        <v>134</v>
      </c>
      <c r="AU325" s="229" t="s">
        <v>86</v>
      </c>
      <c r="AY325" s="19" t="s">
        <v>132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9" t="s">
        <v>84</v>
      </c>
      <c r="BK325" s="230">
        <f>ROUND(I325*H325,2)</f>
        <v>0</v>
      </c>
      <c r="BL325" s="19" t="s">
        <v>138</v>
      </c>
      <c r="BM325" s="229" t="s">
        <v>788</v>
      </c>
    </row>
    <row r="326" s="2" customFormat="1">
      <c r="A326" s="40"/>
      <c r="B326" s="41"/>
      <c r="C326" s="42"/>
      <c r="D326" s="266" t="s">
        <v>172</v>
      </c>
      <c r="E326" s="42"/>
      <c r="F326" s="267" t="s">
        <v>653</v>
      </c>
      <c r="G326" s="42"/>
      <c r="H326" s="42"/>
      <c r="I326" s="268"/>
      <c r="J326" s="42"/>
      <c r="K326" s="42"/>
      <c r="L326" s="46"/>
      <c r="M326" s="269"/>
      <c r="N326" s="270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172</v>
      </c>
      <c r="AU326" s="19" t="s">
        <v>86</v>
      </c>
    </row>
    <row r="327" s="13" customFormat="1">
      <c r="A327" s="13"/>
      <c r="B327" s="231"/>
      <c r="C327" s="232"/>
      <c r="D327" s="233" t="s">
        <v>144</v>
      </c>
      <c r="E327" s="234" t="s">
        <v>1</v>
      </c>
      <c r="F327" s="235" t="s">
        <v>654</v>
      </c>
      <c r="G327" s="232"/>
      <c r="H327" s="234" t="s">
        <v>1</v>
      </c>
      <c r="I327" s="236"/>
      <c r="J327" s="232"/>
      <c r="K327" s="232"/>
      <c r="L327" s="237"/>
      <c r="M327" s="238"/>
      <c r="N327" s="239"/>
      <c r="O327" s="239"/>
      <c r="P327" s="239"/>
      <c r="Q327" s="239"/>
      <c r="R327" s="239"/>
      <c r="S327" s="239"/>
      <c r="T327" s="24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1" t="s">
        <v>144</v>
      </c>
      <c r="AU327" s="241" t="s">
        <v>86</v>
      </c>
      <c r="AV327" s="13" t="s">
        <v>84</v>
      </c>
      <c r="AW327" s="13" t="s">
        <v>32</v>
      </c>
      <c r="AX327" s="13" t="s">
        <v>76</v>
      </c>
      <c r="AY327" s="241" t="s">
        <v>132</v>
      </c>
    </row>
    <row r="328" s="14" customFormat="1">
      <c r="A328" s="14"/>
      <c r="B328" s="242"/>
      <c r="C328" s="243"/>
      <c r="D328" s="233" t="s">
        <v>144</v>
      </c>
      <c r="E328" s="244" t="s">
        <v>1</v>
      </c>
      <c r="F328" s="245" t="s">
        <v>648</v>
      </c>
      <c r="G328" s="243"/>
      <c r="H328" s="246">
        <v>5.6520000000000001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2" t="s">
        <v>144</v>
      </c>
      <c r="AU328" s="252" t="s">
        <v>86</v>
      </c>
      <c r="AV328" s="14" t="s">
        <v>86</v>
      </c>
      <c r="AW328" s="14" t="s">
        <v>32</v>
      </c>
      <c r="AX328" s="14" t="s">
        <v>76</v>
      </c>
      <c r="AY328" s="252" t="s">
        <v>132</v>
      </c>
    </row>
    <row r="329" s="14" customFormat="1">
      <c r="A329" s="14"/>
      <c r="B329" s="242"/>
      <c r="C329" s="243"/>
      <c r="D329" s="233" t="s">
        <v>144</v>
      </c>
      <c r="E329" s="244" t="s">
        <v>1</v>
      </c>
      <c r="F329" s="245" t="s">
        <v>789</v>
      </c>
      <c r="G329" s="243"/>
      <c r="H329" s="246">
        <v>30.800000000000001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2" t="s">
        <v>144</v>
      </c>
      <c r="AU329" s="252" t="s">
        <v>86</v>
      </c>
      <c r="AV329" s="14" t="s">
        <v>86</v>
      </c>
      <c r="AW329" s="14" t="s">
        <v>32</v>
      </c>
      <c r="AX329" s="14" t="s">
        <v>76</v>
      </c>
      <c r="AY329" s="252" t="s">
        <v>132</v>
      </c>
    </row>
    <row r="330" s="15" customFormat="1">
      <c r="A330" s="15"/>
      <c r="B330" s="253"/>
      <c r="C330" s="254"/>
      <c r="D330" s="233" t="s">
        <v>144</v>
      </c>
      <c r="E330" s="255" t="s">
        <v>1</v>
      </c>
      <c r="F330" s="256" t="s">
        <v>147</v>
      </c>
      <c r="G330" s="254"/>
      <c r="H330" s="257">
        <v>36.451999999999998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3" t="s">
        <v>144</v>
      </c>
      <c r="AU330" s="263" t="s">
        <v>86</v>
      </c>
      <c r="AV330" s="15" t="s">
        <v>148</v>
      </c>
      <c r="AW330" s="15" t="s">
        <v>32</v>
      </c>
      <c r="AX330" s="15" t="s">
        <v>84</v>
      </c>
      <c r="AY330" s="263" t="s">
        <v>132</v>
      </c>
    </row>
    <row r="331" s="2" customFormat="1" ht="24.15" customHeight="1">
      <c r="A331" s="40"/>
      <c r="B331" s="41"/>
      <c r="C331" s="218" t="s">
        <v>588</v>
      </c>
      <c r="D331" s="218" t="s">
        <v>134</v>
      </c>
      <c r="E331" s="219" t="s">
        <v>656</v>
      </c>
      <c r="F331" s="220" t="s">
        <v>657</v>
      </c>
      <c r="G331" s="221" t="s">
        <v>658</v>
      </c>
      <c r="H331" s="315"/>
      <c r="I331" s="223"/>
      <c r="J331" s="224">
        <f>ROUND(I331*H331,2)</f>
        <v>0</v>
      </c>
      <c r="K331" s="220" t="s">
        <v>170</v>
      </c>
      <c r="L331" s="46"/>
      <c r="M331" s="225" t="s">
        <v>1</v>
      </c>
      <c r="N331" s="226" t="s">
        <v>41</v>
      </c>
      <c r="O331" s="93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9" t="s">
        <v>148</v>
      </c>
      <c r="AT331" s="229" t="s">
        <v>134</v>
      </c>
      <c r="AU331" s="229" t="s">
        <v>86</v>
      </c>
      <c r="AY331" s="19" t="s">
        <v>132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9" t="s">
        <v>84</v>
      </c>
      <c r="BK331" s="230">
        <f>ROUND(I331*H331,2)</f>
        <v>0</v>
      </c>
      <c r="BL331" s="19" t="s">
        <v>148</v>
      </c>
      <c r="BM331" s="229" t="s">
        <v>790</v>
      </c>
    </row>
    <row r="332" s="2" customFormat="1">
      <c r="A332" s="40"/>
      <c r="B332" s="41"/>
      <c r="C332" s="42"/>
      <c r="D332" s="266" t="s">
        <v>172</v>
      </c>
      <c r="E332" s="42"/>
      <c r="F332" s="267" t="s">
        <v>660</v>
      </c>
      <c r="G332" s="42"/>
      <c r="H332" s="42"/>
      <c r="I332" s="268"/>
      <c r="J332" s="42"/>
      <c r="K332" s="42"/>
      <c r="L332" s="46"/>
      <c r="M332" s="269"/>
      <c r="N332" s="270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172</v>
      </c>
      <c r="AU332" s="19" t="s">
        <v>86</v>
      </c>
    </row>
    <row r="333" s="12" customFormat="1" ht="25.92" customHeight="1">
      <c r="A333" s="12"/>
      <c r="B333" s="204"/>
      <c r="C333" s="205"/>
      <c r="D333" s="206" t="s">
        <v>75</v>
      </c>
      <c r="E333" s="207" t="s">
        <v>338</v>
      </c>
      <c r="F333" s="207" t="s">
        <v>791</v>
      </c>
      <c r="G333" s="205"/>
      <c r="H333" s="205"/>
      <c r="I333" s="208"/>
      <c r="J333" s="209">
        <f>BK333</f>
        <v>0</v>
      </c>
      <c r="K333" s="205"/>
      <c r="L333" s="210"/>
      <c r="M333" s="211"/>
      <c r="N333" s="212"/>
      <c r="O333" s="212"/>
      <c r="P333" s="213">
        <f>P334</f>
        <v>0</v>
      </c>
      <c r="Q333" s="212"/>
      <c r="R333" s="213">
        <f>R334</f>
        <v>0.044660000000000005</v>
      </c>
      <c r="S333" s="212"/>
      <c r="T333" s="214">
        <f>T334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5" t="s">
        <v>152</v>
      </c>
      <c r="AT333" s="216" t="s">
        <v>75</v>
      </c>
      <c r="AU333" s="216" t="s">
        <v>76</v>
      </c>
      <c r="AY333" s="215" t="s">
        <v>132</v>
      </c>
      <c r="BK333" s="217">
        <f>BK334</f>
        <v>0</v>
      </c>
    </row>
    <row r="334" s="12" customFormat="1" ht="22.8" customHeight="1">
      <c r="A334" s="12"/>
      <c r="B334" s="204"/>
      <c r="C334" s="205"/>
      <c r="D334" s="206" t="s">
        <v>75</v>
      </c>
      <c r="E334" s="264" t="s">
        <v>792</v>
      </c>
      <c r="F334" s="264" t="s">
        <v>793</v>
      </c>
      <c r="G334" s="205"/>
      <c r="H334" s="205"/>
      <c r="I334" s="208"/>
      <c r="J334" s="265">
        <f>BK334</f>
        <v>0</v>
      </c>
      <c r="K334" s="205"/>
      <c r="L334" s="210"/>
      <c r="M334" s="211"/>
      <c r="N334" s="212"/>
      <c r="O334" s="212"/>
      <c r="P334" s="213">
        <f>SUM(P335:P342)</f>
        <v>0</v>
      </c>
      <c r="Q334" s="212"/>
      <c r="R334" s="213">
        <f>SUM(R335:R342)</f>
        <v>0.044660000000000005</v>
      </c>
      <c r="S334" s="212"/>
      <c r="T334" s="214">
        <f>SUM(T335:T342)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5" t="s">
        <v>152</v>
      </c>
      <c r="AT334" s="216" t="s">
        <v>75</v>
      </c>
      <c r="AU334" s="216" t="s">
        <v>84</v>
      </c>
      <c r="AY334" s="215" t="s">
        <v>132</v>
      </c>
      <c r="BK334" s="217">
        <f>SUM(BK335:BK342)</f>
        <v>0</v>
      </c>
    </row>
    <row r="335" s="2" customFormat="1" ht="33" customHeight="1">
      <c r="A335" s="40"/>
      <c r="B335" s="41"/>
      <c r="C335" s="218" t="s">
        <v>594</v>
      </c>
      <c r="D335" s="218" t="s">
        <v>134</v>
      </c>
      <c r="E335" s="219" t="s">
        <v>794</v>
      </c>
      <c r="F335" s="220" t="s">
        <v>795</v>
      </c>
      <c r="G335" s="221" t="s">
        <v>489</v>
      </c>
      <c r="H335" s="222">
        <v>2</v>
      </c>
      <c r="I335" s="223"/>
      <c r="J335" s="224">
        <f>ROUND(I335*H335,2)</f>
        <v>0</v>
      </c>
      <c r="K335" s="220" t="s">
        <v>170</v>
      </c>
      <c r="L335" s="46"/>
      <c r="M335" s="225" t="s">
        <v>1</v>
      </c>
      <c r="N335" s="226" t="s">
        <v>41</v>
      </c>
      <c r="O335" s="93"/>
      <c r="P335" s="227">
        <f>O335*H335</f>
        <v>0</v>
      </c>
      <c r="Q335" s="227">
        <v>0.0086700000000000006</v>
      </c>
      <c r="R335" s="227">
        <f>Q335*H335</f>
        <v>0.017340000000000001</v>
      </c>
      <c r="S335" s="227">
        <v>0</v>
      </c>
      <c r="T335" s="22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9" t="s">
        <v>649</v>
      </c>
      <c r="AT335" s="229" t="s">
        <v>134</v>
      </c>
      <c r="AU335" s="229" t="s">
        <v>86</v>
      </c>
      <c r="AY335" s="19" t="s">
        <v>132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9" t="s">
        <v>84</v>
      </c>
      <c r="BK335" s="230">
        <f>ROUND(I335*H335,2)</f>
        <v>0</v>
      </c>
      <c r="BL335" s="19" t="s">
        <v>649</v>
      </c>
      <c r="BM335" s="229" t="s">
        <v>796</v>
      </c>
    </row>
    <row r="336" s="2" customFormat="1">
      <c r="A336" s="40"/>
      <c r="B336" s="41"/>
      <c r="C336" s="42"/>
      <c r="D336" s="266" t="s">
        <v>172</v>
      </c>
      <c r="E336" s="42"/>
      <c r="F336" s="267" t="s">
        <v>797</v>
      </c>
      <c r="G336" s="42"/>
      <c r="H336" s="42"/>
      <c r="I336" s="268"/>
      <c r="J336" s="42"/>
      <c r="K336" s="42"/>
      <c r="L336" s="46"/>
      <c r="M336" s="269"/>
      <c r="N336" s="270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172</v>
      </c>
      <c r="AU336" s="19" t="s">
        <v>86</v>
      </c>
    </row>
    <row r="337" s="14" customFormat="1">
      <c r="A337" s="14"/>
      <c r="B337" s="242"/>
      <c r="C337" s="243"/>
      <c r="D337" s="233" t="s">
        <v>144</v>
      </c>
      <c r="E337" s="244" t="s">
        <v>1</v>
      </c>
      <c r="F337" s="245" t="s">
        <v>798</v>
      </c>
      <c r="G337" s="243"/>
      <c r="H337" s="246">
        <v>2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2" t="s">
        <v>144</v>
      </c>
      <c r="AU337" s="252" t="s">
        <v>86</v>
      </c>
      <c r="AV337" s="14" t="s">
        <v>86</v>
      </c>
      <c r="AW337" s="14" t="s">
        <v>32</v>
      </c>
      <c r="AX337" s="14" t="s">
        <v>76</v>
      </c>
      <c r="AY337" s="252" t="s">
        <v>132</v>
      </c>
    </row>
    <row r="338" s="15" customFormat="1">
      <c r="A338" s="15"/>
      <c r="B338" s="253"/>
      <c r="C338" s="254"/>
      <c r="D338" s="233" t="s">
        <v>144</v>
      </c>
      <c r="E338" s="255" t="s">
        <v>1</v>
      </c>
      <c r="F338" s="256" t="s">
        <v>147</v>
      </c>
      <c r="G338" s="254"/>
      <c r="H338" s="257">
        <v>2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3" t="s">
        <v>144</v>
      </c>
      <c r="AU338" s="263" t="s">
        <v>86</v>
      </c>
      <c r="AV338" s="15" t="s">
        <v>148</v>
      </c>
      <c r="AW338" s="15" t="s">
        <v>32</v>
      </c>
      <c r="AX338" s="15" t="s">
        <v>84</v>
      </c>
      <c r="AY338" s="263" t="s">
        <v>132</v>
      </c>
    </row>
    <row r="339" s="2" customFormat="1" ht="33" customHeight="1">
      <c r="A339" s="40"/>
      <c r="B339" s="41"/>
      <c r="C339" s="218" t="s">
        <v>599</v>
      </c>
      <c r="D339" s="218" t="s">
        <v>134</v>
      </c>
      <c r="E339" s="219" t="s">
        <v>799</v>
      </c>
      <c r="F339" s="220" t="s">
        <v>800</v>
      </c>
      <c r="G339" s="221" t="s">
        <v>489</v>
      </c>
      <c r="H339" s="222">
        <v>2</v>
      </c>
      <c r="I339" s="223"/>
      <c r="J339" s="224">
        <f>ROUND(I339*H339,2)</f>
        <v>0</v>
      </c>
      <c r="K339" s="220" t="s">
        <v>170</v>
      </c>
      <c r="L339" s="46"/>
      <c r="M339" s="225" t="s">
        <v>1</v>
      </c>
      <c r="N339" s="226" t="s">
        <v>41</v>
      </c>
      <c r="O339" s="93"/>
      <c r="P339" s="227">
        <f>O339*H339</f>
        <v>0</v>
      </c>
      <c r="Q339" s="227">
        <v>0.01366</v>
      </c>
      <c r="R339" s="227">
        <f>Q339*H339</f>
        <v>0.027320000000000001</v>
      </c>
      <c r="S339" s="227">
        <v>0</v>
      </c>
      <c r="T339" s="22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9" t="s">
        <v>649</v>
      </c>
      <c r="AT339" s="229" t="s">
        <v>134</v>
      </c>
      <c r="AU339" s="229" t="s">
        <v>86</v>
      </c>
      <c r="AY339" s="19" t="s">
        <v>132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9" t="s">
        <v>84</v>
      </c>
      <c r="BK339" s="230">
        <f>ROUND(I339*H339,2)</f>
        <v>0</v>
      </c>
      <c r="BL339" s="19" t="s">
        <v>649</v>
      </c>
      <c r="BM339" s="229" t="s">
        <v>801</v>
      </c>
    </row>
    <row r="340" s="2" customFormat="1">
      <c r="A340" s="40"/>
      <c r="B340" s="41"/>
      <c r="C340" s="42"/>
      <c r="D340" s="266" t="s">
        <v>172</v>
      </c>
      <c r="E340" s="42"/>
      <c r="F340" s="267" t="s">
        <v>802</v>
      </c>
      <c r="G340" s="42"/>
      <c r="H340" s="42"/>
      <c r="I340" s="268"/>
      <c r="J340" s="42"/>
      <c r="K340" s="42"/>
      <c r="L340" s="46"/>
      <c r="M340" s="269"/>
      <c r="N340" s="270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172</v>
      </c>
      <c r="AU340" s="19" t="s">
        <v>86</v>
      </c>
    </row>
    <row r="341" s="14" customFormat="1">
      <c r="A341" s="14"/>
      <c r="B341" s="242"/>
      <c r="C341" s="243"/>
      <c r="D341" s="233" t="s">
        <v>144</v>
      </c>
      <c r="E341" s="244" t="s">
        <v>1</v>
      </c>
      <c r="F341" s="245" t="s">
        <v>798</v>
      </c>
      <c r="G341" s="243"/>
      <c r="H341" s="246">
        <v>2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2" t="s">
        <v>144</v>
      </c>
      <c r="AU341" s="252" t="s">
        <v>86</v>
      </c>
      <c r="AV341" s="14" t="s">
        <v>86</v>
      </c>
      <c r="AW341" s="14" t="s">
        <v>32</v>
      </c>
      <c r="AX341" s="14" t="s">
        <v>76</v>
      </c>
      <c r="AY341" s="252" t="s">
        <v>132</v>
      </c>
    </row>
    <row r="342" s="15" customFormat="1">
      <c r="A342" s="15"/>
      <c r="B342" s="253"/>
      <c r="C342" s="254"/>
      <c r="D342" s="233" t="s">
        <v>144</v>
      </c>
      <c r="E342" s="255" t="s">
        <v>1</v>
      </c>
      <c r="F342" s="256" t="s">
        <v>147</v>
      </c>
      <c r="G342" s="254"/>
      <c r="H342" s="257">
        <v>2</v>
      </c>
      <c r="I342" s="258"/>
      <c r="J342" s="254"/>
      <c r="K342" s="254"/>
      <c r="L342" s="259"/>
      <c r="M342" s="289"/>
      <c r="N342" s="290"/>
      <c r="O342" s="290"/>
      <c r="P342" s="290"/>
      <c r="Q342" s="290"/>
      <c r="R342" s="290"/>
      <c r="S342" s="290"/>
      <c r="T342" s="29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3" t="s">
        <v>144</v>
      </c>
      <c r="AU342" s="263" t="s">
        <v>86</v>
      </c>
      <c r="AV342" s="15" t="s">
        <v>148</v>
      </c>
      <c r="AW342" s="15" t="s">
        <v>32</v>
      </c>
      <c r="AX342" s="15" t="s">
        <v>84</v>
      </c>
      <c r="AY342" s="263" t="s">
        <v>132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WnzaNOLRzKNBl0sBgyVUaxd3vbmLuzhlpCTCOwlbtQjXqcsI1cd8xkD3CfogdpY88zM1wzy93nxfuoaGUBHEtA==" hashValue="2Dupflhol2qvldLv3QA/Eqvf2hCAX0A7VlxklotZjFAacoOIYxnPLZomhPnTjIzObwJDgZuhxMjWxGQwC/naTg==" algorithmName="SHA-512" password="CC35"/>
  <autoFilter ref="C127:K34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1/113106192"/>
    <hyperlink ref="F137" r:id="rId2" display="https://podminky.urs.cz/item/CS_URS_2024_01/113107512"/>
    <hyperlink ref="F143" r:id="rId3" display="https://podminky.urs.cz/item/CS_URS_2024_01/115101201"/>
    <hyperlink ref="F146" r:id="rId4" display="https://podminky.urs.cz/item/CS_URS_2024_01/115108111"/>
    <hyperlink ref="F149" r:id="rId5" display="https://podminky.urs.cz/item/CS_URS_2024_01/121151105"/>
    <hyperlink ref="F152" r:id="rId6" display="https://podminky.urs.cz/item/CS_URS_2024_01/131213131"/>
    <hyperlink ref="F157" r:id="rId7" display="https://podminky.urs.cz/item/CS_URS_2024_01/133154103"/>
    <hyperlink ref="F160" r:id="rId8" display="https://podminky.urs.cz/item/CS_URS_2024_01/133254104"/>
    <hyperlink ref="F174" r:id="rId9" display="https://podminky.urs.cz/item/CS_URS_2024_01/133454102"/>
    <hyperlink ref="F177" r:id="rId10" display="https://podminky.urs.cz/item/CS_URS_2024_01/151811133"/>
    <hyperlink ref="F183" r:id="rId11" display="https://podminky.urs.cz/item/CS_URS_2024_01/151811233"/>
    <hyperlink ref="F189" r:id="rId12" display="https://podminky.urs.cz/item/CS_URS_2024_01/161151103"/>
    <hyperlink ref="F192" r:id="rId13" display="https://podminky.urs.cz/item/CS_URS_2024_01/161151113"/>
    <hyperlink ref="F195" r:id="rId14" display="https://podminky.urs.cz/item/CS_URS_2024_01/162251102"/>
    <hyperlink ref="F200" r:id="rId15" display="https://podminky.urs.cz/item/CS_URS_2024_01/162251122"/>
    <hyperlink ref="F203" r:id="rId16" display="https://podminky.urs.cz/item/CS_URS_2024_01/167151111"/>
    <hyperlink ref="F206" r:id="rId17" display="https://podminky.urs.cz/item/CS_URS_2024_01/167151112"/>
    <hyperlink ref="F209" r:id="rId18" display="https://podminky.urs.cz/item/CS_URS_2024_01/171251101"/>
    <hyperlink ref="F212" r:id="rId19" display="https://podminky.urs.cz/item/CS_URS_2024_01/174151101"/>
    <hyperlink ref="F215" r:id="rId20" display="https://podminky.urs.cz/item/CS_URS_2024_01/181351005"/>
    <hyperlink ref="F219" r:id="rId21" display="https://podminky.urs.cz/item/CS_URS_2024_01/273313811"/>
    <hyperlink ref="F224" r:id="rId22" display="https://podminky.urs.cz/item/CS_URS_2024_01/291211111"/>
    <hyperlink ref="F233" r:id="rId23" display="https://podminky.urs.cz/item/CS_URS_2024_01/564251111"/>
    <hyperlink ref="F240" r:id="rId24" display="https://podminky.urs.cz/item/CS_URS_2024_01/631319111"/>
    <hyperlink ref="F245" r:id="rId25" display="https://podminky.urs.cz/item/CS_URS_2024_01/857472122"/>
    <hyperlink ref="F248" r:id="rId26" display="https://podminky.urs.cz/item/CS_URS_2024_01/857472192"/>
    <hyperlink ref="F268" r:id="rId27" display="https://podminky.urs.cz/item/CS_URS_2024_01/890211811"/>
    <hyperlink ref="F271" r:id="rId28" display="https://podminky.urs.cz/item/CS_URS_2024_01/894302151"/>
    <hyperlink ref="F276" r:id="rId29" display="https://podminky.urs.cz/item/CS_URS_2024_01/894608211"/>
    <hyperlink ref="F280" r:id="rId30" display="https://podminky.urs.cz/item/CS_URS_2024_01/899623161"/>
    <hyperlink ref="F284" r:id="rId31" display="https://podminky.urs.cz/item/CS_URS_2024_01/962052211"/>
    <hyperlink ref="F289" r:id="rId32" display="https://podminky.urs.cz/item/CS_URS_2024_01/997221551"/>
    <hyperlink ref="F292" r:id="rId33" display="https://podminky.urs.cz/item/CS_URS_2024_01/997221559"/>
    <hyperlink ref="F295" r:id="rId34" display="https://podminky.urs.cz/item/CS_URS_2024_01/997221611"/>
    <hyperlink ref="F298" r:id="rId35" display="https://podminky.urs.cz/item/CS_URS_2024_01/997221615"/>
    <hyperlink ref="F302" r:id="rId36" display="https://podminky.urs.cz/item/CS_URS_2024_01/998003111"/>
    <hyperlink ref="F304" r:id="rId37" display="https://podminky.urs.cz/item/CS_URS_2024_01/998272201"/>
    <hyperlink ref="F312" r:id="rId38" display="https://podminky.urs.cz/item/CS_URS_2024_01/767861012"/>
    <hyperlink ref="F321" r:id="rId39" display="https://podminky.urs.cz/item/CS_URS_2024_01/767991912"/>
    <hyperlink ref="F326" r:id="rId40" display="https://podminky.urs.cz/item/CS_URS_2024_01/76799191R"/>
    <hyperlink ref="F332" r:id="rId41" display="https://podminky.urs.cz/item/CS_URS_2024_01/998767201"/>
    <hyperlink ref="F336" r:id="rId42" display="https://podminky.urs.cz/item/CS_URS_2024_01/230027200"/>
    <hyperlink ref="F340" r:id="rId43" display="https://podminky.urs.cz/item/CS_URS_2024_01/2300272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86</v>
      </c>
    </row>
    <row r="4" s="1" customFormat="1" ht="24.96" customHeight="1">
      <c r="B4" s="22"/>
      <c r="D4" s="140" t="s">
        <v>102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16.5" customHeight="1">
      <c r="B7" s="22"/>
      <c r="E7" s="143" t="str">
        <f>'Rekapitulace stavby'!K6</f>
        <v>PI 16010 Oprava vnitřního povrchu potrubí obtoku vodojemu 1 a 2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103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44" t="s">
        <v>803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804</v>
      </c>
      <c r="G12" s="40"/>
      <c r="H12" s="40"/>
      <c r="I12" s="142" t="s">
        <v>22</v>
      </c>
      <c r="J12" s="146" t="str">
        <f>'Rekapitulace stavby'!AN8</f>
        <v>7. 3. 2024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31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27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106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107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36</v>
      </c>
      <c r="E30" s="40"/>
      <c r="F30" s="40"/>
      <c r="G30" s="40"/>
      <c r="H30" s="40"/>
      <c r="I30" s="40"/>
      <c r="J30" s="15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38</v>
      </c>
      <c r="G32" s="40"/>
      <c r="H32" s="40"/>
      <c r="I32" s="154" t="s">
        <v>37</v>
      </c>
      <c r="J32" s="154" t="s">
        <v>39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40</v>
      </c>
      <c r="E33" s="142" t="s">
        <v>41</v>
      </c>
      <c r="F33" s="156">
        <f>ROUND((SUM(BE122:BE238)),  2)</f>
        <v>0</v>
      </c>
      <c r="G33" s="40"/>
      <c r="H33" s="40"/>
      <c r="I33" s="157">
        <v>0.20999999999999999</v>
      </c>
      <c r="J33" s="156">
        <f>ROUND(((SUM(BE122:BE238))*I33),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42</v>
      </c>
      <c r="F34" s="156">
        <f>ROUND((SUM(BF122:BF238)),  2)</f>
        <v>0</v>
      </c>
      <c r="G34" s="40"/>
      <c r="H34" s="40"/>
      <c r="I34" s="157">
        <v>0.12</v>
      </c>
      <c r="J34" s="156">
        <f>ROUND(((SUM(BF122:BF238))*I34),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43</v>
      </c>
      <c r="F35" s="156">
        <f>ROUND((SUM(BG122:BG238)),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44</v>
      </c>
      <c r="F36" s="156">
        <f>ROUND((SUM(BH122:BH238)),  2)</f>
        <v>0</v>
      </c>
      <c r="G36" s="40"/>
      <c r="H36" s="40"/>
      <c r="I36" s="157">
        <v>0.12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45</v>
      </c>
      <c r="F37" s="156">
        <f>ROUND((SUM(BI122:BI238)),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6" t="str">
        <f>E7</f>
        <v>PI 16010 Oprava vnitřního povrchu potrubí obtoku vodojemu 1 a 2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103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05 - Provizorní příjezdová panelová komunikace a zpevněné manipulační plochy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Zdiměčice u Prahy, Vestec u Prahy</v>
      </c>
      <c r="G89" s="42"/>
      <c r="H89" s="42"/>
      <c r="I89" s="34" t="s">
        <v>22</v>
      </c>
      <c r="J89" s="81" t="str">
        <f>IF(J12="","",J12)</f>
        <v>7. 3. 2024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 xml:space="preserve"> </v>
      </c>
      <c r="G91" s="42"/>
      <c r="H91" s="42"/>
      <c r="I91" s="34" t="s">
        <v>30</v>
      </c>
      <c r="J91" s="38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28</v>
      </c>
      <c r="D92" s="42"/>
      <c r="E92" s="42"/>
      <c r="F92" s="29" t="str">
        <f>IF(E18="","",E18)</f>
        <v>Vyplň údaj</v>
      </c>
      <c r="G92" s="42"/>
      <c r="H92" s="42"/>
      <c r="I92" s="34" t="s">
        <v>33</v>
      </c>
      <c r="J92" s="38" t="str">
        <f>E24</f>
        <v>Vodohospodářský rozvoj a výstavba a.s.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110</v>
      </c>
      <c r="D94" s="178"/>
      <c r="E94" s="178"/>
      <c r="F94" s="178"/>
      <c r="G94" s="178"/>
      <c r="H94" s="178"/>
      <c r="I94" s="178"/>
      <c r="J94" s="179" t="s">
        <v>111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112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113</v>
      </c>
    </row>
    <row r="97" s="9" customFormat="1" ht="24.96" customHeight="1">
      <c r="A97" s="9"/>
      <c r="B97" s="181"/>
      <c r="C97" s="182"/>
      <c r="D97" s="183" t="s">
        <v>116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251</v>
      </c>
      <c r="E99" s="190"/>
      <c r="F99" s="190"/>
      <c r="G99" s="190"/>
      <c r="H99" s="190"/>
      <c r="I99" s="190"/>
      <c r="J99" s="191">
        <f>J160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805</v>
      </c>
      <c r="E100" s="190"/>
      <c r="F100" s="190"/>
      <c r="G100" s="190"/>
      <c r="H100" s="190"/>
      <c r="I100" s="190"/>
      <c r="J100" s="191">
        <f>J190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254</v>
      </c>
      <c r="E101" s="190"/>
      <c r="F101" s="190"/>
      <c r="G101" s="190"/>
      <c r="H101" s="190"/>
      <c r="I101" s="190"/>
      <c r="J101" s="191">
        <f>J208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255</v>
      </c>
      <c r="E102" s="190"/>
      <c r="F102" s="190"/>
      <c r="G102" s="190"/>
      <c r="H102" s="190"/>
      <c r="I102" s="190"/>
      <c r="J102" s="191">
        <f>J228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5" t="s">
        <v>117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76" t="str">
        <f>E7</f>
        <v>PI 16010 Oprava vnitřního povrchu potrubí obtoku vodojemu 1 a 2</v>
      </c>
      <c r="F112" s="34"/>
      <c r="G112" s="34"/>
      <c r="H112" s="34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103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05 - Provizorní příjezdová panelová komunikace a zpevněné manipulační plochy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20</v>
      </c>
      <c r="D116" s="42"/>
      <c r="E116" s="42"/>
      <c r="F116" s="29" t="str">
        <f>F12</f>
        <v>Zdiměčice u Prahy, Vestec u Prahy</v>
      </c>
      <c r="G116" s="42"/>
      <c r="H116" s="42"/>
      <c r="I116" s="34" t="s">
        <v>22</v>
      </c>
      <c r="J116" s="81" t="str">
        <f>IF(J12="","",J12)</f>
        <v>7. 3. 2024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4" t="s">
        <v>24</v>
      </c>
      <c r="D118" s="42"/>
      <c r="E118" s="42"/>
      <c r="F118" s="29" t="str">
        <f>E15</f>
        <v xml:space="preserve"> </v>
      </c>
      <c r="G118" s="42"/>
      <c r="H118" s="42"/>
      <c r="I118" s="34" t="s">
        <v>30</v>
      </c>
      <c r="J118" s="38" t="str">
        <f>E21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4" t="s">
        <v>28</v>
      </c>
      <c r="D119" s="42"/>
      <c r="E119" s="42"/>
      <c r="F119" s="29" t="str">
        <f>IF(E18="","",E18)</f>
        <v>Vyplň údaj</v>
      </c>
      <c r="G119" s="42"/>
      <c r="H119" s="42"/>
      <c r="I119" s="34" t="s">
        <v>33</v>
      </c>
      <c r="J119" s="38" t="str">
        <f>E24</f>
        <v>Vodohospodářský rozvoj a výstavba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193"/>
      <c r="B121" s="194"/>
      <c r="C121" s="195" t="s">
        <v>118</v>
      </c>
      <c r="D121" s="196" t="s">
        <v>61</v>
      </c>
      <c r="E121" s="196" t="s">
        <v>57</v>
      </c>
      <c r="F121" s="196" t="s">
        <v>58</v>
      </c>
      <c r="G121" s="196" t="s">
        <v>119</v>
      </c>
      <c r="H121" s="196" t="s">
        <v>120</v>
      </c>
      <c r="I121" s="196" t="s">
        <v>121</v>
      </c>
      <c r="J121" s="196" t="s">
        <v>111</v>
      </c>
      <c r="K121" s="197" t="s">
        <v>122</v>
      </c>
      <c r="L121" s="198"/>
      <c r="M121" s="102" t="s">
        <v>1</v>
      </c>
      <c r="N121" s="103" t="s">
        <v>40</v>
      </c>
      <c r="O121" s="103" t="s">
        <v>123</v>
      </c>
      <c r="P121" s="103" t="s">
        <v>124</v>
      </c>
      <c r="Q121" s="103" t="s">
        <v>125</v>
      </c>
      <c r="R121" s="103" t="s">
        <v>126</v>
      </c>
      <c r="S121" s="103" t="s">
        <v>127</v>
      </c>
      <c r="T121" s="104" t="s">
        <v>128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40"/>
      <c r="B122" s="41"/>
      <c r="C122" s="109" t="s">
        <v>129</v>
      </c>
      <c r="D122" s="42"/>
      <c r="E122" s="42"/>
      <c r="F122" s="42"/>
      <c r="G122" s="42"/>
      <c r="H122" s="42"/>
      <c r="I122" s="42"/>
      <c r="J122" s="199">
        <f>BK122</f>
        <v>0</v>
      </c>
      <c r="K122" s="42"/>
      <c r="L122" s="46"/>
      <c r="M122" s="105"/>
      <c r="N122" s="200"/>
      <c r="O122" s="106"/>
      <c r="P122" s="201">
        <f>P123</f>
        <v>0</v>
      </c>
      <c r="Q122" s="106"/>
      <c r="R122" s="201">
        <f>R123</f>
        <v>221.11745869999999</v>
      </c>
      <c r="S122" s="106"/>
      <c r="T122" s="202">
        <f>T123</f>
        <v>973.71470199999999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75</v>
      </c>
      <c r="AU122" s="19" t="s">
        <v>113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175</v>
      </c>
      <c r="F123" s="207" t="s">
        <v>176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P124+P160+P190+P208+P228</f>
        <v>0</v>
      </c>
      <c r="Q123" s="212"/>
      <c r="R123" s="213">
        <f>R124+R160+R190+R208+R228</f>
        <v>221.11745869999999</v>
      </c>
      <c r="S123" s="212"/>
      <c r="T123" s="214">
        <f>T124+T160+T190+T208+T228</f>
        <v>973.71470199999999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132</v>
      </c>
      <c r="BK123" s="217">
        <f>BK124+BK160+BK190+BK208+BK228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64" t="s">
        <v>84</v>
      </c>
      <c r="F124" s="264" t="s">
        <v>257</v>
      </c>
      <c r="G124" s="205"/>
      <c r="H124" s="205"/>
      <c r="I124" s="208"/>
      <c r="J124" s="265">
        <f>BK124</f>
        <v>0</v>
      </c>
      <c r="K124" s="205"/>
      <c r="L124" s="210"/>
      <c r="M124" s="211"/>
      <c r="N124" s="212"/>
      <c r="O124" s="212"/>
      <c r="P124" s="213">
        <f>SUM(P125:P159)</f>
        <v>0</v>
      </c>
      <c r="Q124" s="212"/>
      <c r="R124" s="213">
        <f>SUM(R125:R159)</f>
        <v>0</v>
      </c>
      <c r="S124" s="212"/>
      <c r="T124" s="214">
        <f>SUM(T125:T159)</f>
        <v>1.6921520000000001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132</v>
      </c>
      <c r="BK124" s="217">
        <f>SUM(BK125:BK159)</f>
        <v>0</v>
      </c>
    </row>
    <row r="125" s="2" customFormat="1" ht="33" customHeight="1">
      <c r="A125" s="40"/>
      <c r="B125" s="41"/>
      <c r="C125" s="218" t="s">
        <v>84</v>
      </c>
      <c r="D125" s="218" t="s">
        <v>134</v>
      </c>
      <c r="E125" s="219" t="s">
        <v>806</v>
      </c>
      <c r="F125" s="220" t="s">
        <v>807</v>
      </c>
      <c r="G125" s="221" t="s">
        <v>142</v>
      </c>
      <c r="H125" s="222">
        <v>2115.1900000000001</v>
      </c>
      <c r="I125" s="223"/>
      <c r="J125" s="224">
        <f>ROUND(I125*H125,2)</f>
        <v>0</v>
      </c>
      <c r="K125" s="220" t="s">
        <v>170</v>
      </c>
      <c r="L125" s="46"/>
      <c r="M125" s="225" t="s">
        <v>1</v>
      </c>
      <c r="N125" s="226" t="s">
        <v>41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0.00080000000000000004</v>
      </c>
      <c r="T125" s="228">
        <f>S125*H125</f>
        <v>1.6921520000000001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148</v>
      </c>
      <c r="AT125" s="229" t="s">
        <v>134</v>
      </c>
      <c r="AU125" s="229" t="s">
        <v>86</v>
      </c>
      <c r="AY125" s="19" t="s">
        <v>132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84</v>
      </c>
      <c r="BK125" s="230">
        <f>ROUND(I125*H125,2)</f>
        <v>0</v>
      </c>
      <c r="BL125" s="19" t="s">
        <v>148</v>
      </c>
      <c r="BM125" s="229" t="s">
        <v>808</v>
      </c>
    </row>
    <row r="126" s="2" customFormat="1">
      <c r="A126" s="40"/>
      <c r="B126" s="41"/>
      <c r="C126" s="42"/>
      <c r="D126" s="266" t="s">
        <v>172</v>
      </c>
      <c r="E126" s="42"/>
      <c r="F126" s="267" t="s">
        <v>809</v>
      </c>
      <c r="G126" s="42"/>
      <c r="H126" s="42"/>
      <c r="I126" s="268"/>
      <c r="J126" s="42"/>
      <c r="K126" s="42"/>
      <c r="L126" s="46"/>
      <c r="M126" s="269"/>
      <c r="N126" s="270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172</v>
      </c>
      <c r="AU126" s="19" t="s">
        <v>86</v>
      </c>
    </row>
    <row r="127" s="14" customFormat="1">
      <c r="A127" s="14"/>
      <c r="B127" s="242"/>
      <c r="C127" s="243"/>
      <c r="D127" s="233" t="s">
        <v>144</v>
      </c>
      <c r="E127" s="244" t="s">
        <v>1</v>
      </c>
      <c r="F127" s="245" t="s">
        <v>810</v>
      </c>
      <c r="G127" s="243"/>
      <c r="H127" s="246">
        <v>1920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144</v>
      </c>
      <c r="AU127" s="252" t="s">
        <v>86</v>
      </c>
      <c r="AV127" s="14" t="s">
        <v>86</v>
      </c>
      <c r="AW127" s="14" t="s">
        <v>32</v>
      </c>
      <c r="AX127" s="14" t="s">
        <v>76</v>
      </c>
      <c r="AY127" s="252" t="s">
        <v>132</v>
      </c>
    </row>
    <row r="128" s="14" customFormat="1">
      <c r="A128" s="14"/>
      <c r="B128" s="242"/>
      <c r="C128" s="243"/>
      <c r="D128" s="233" t="s">
        <v>144</v>
      </c>
      <c r="E128" s="244" t="s">
        <v>1</v>
      </c>
      <c r="F128" s="245" t="s">
        <v>811</v>
      </c>
      <c r="G128" s="243"/>
      <c r="H128" s="246">
        <v>-189.81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144</v>
      </c>
      <c r="AU128" s="252" t="s">
        <v>86</v>
      </c>
      <c r="AV128" s="14" t="s">
        <v>86</v>
      </c>
      <c r="AW128" s="14" t="s">
        <v>32</v>
      </c>
      <c r="AX128" s="14" t="s">
        <v>76</v>
      </c>
      <c r="AY128" s="252" t="s">
        <v>132</v>
      </c>
    </row>
    <row r="129" s="14" customFormat="1">
      <c r="A129" s="14"/>
      <c r="B129" s="242"/>
      <c r="C129" s="243"/>
      <c r="D129" s="233" t="s">
        <v>144</v>
      </c>
      <c r="E129" s="244" t="s">
        <v>1</v>
      </c>
      <c r="F129" s="245" t="s">
        <v>812</v>
      </c>
      <c r="G129" s="243"/>
      <c r="H129" s="246">
        <v>385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144</v>
      </c>
      <c r="AU129" s="252" t="s">
        <v>86</v>
      </c>
      <c r="AV129" s="14" t="s">
        <v>86</v>
      </c>
      <c r="AW129" s="14" t="s">
        <v>32</v>
      </c>
      <c r="AX129" s="14" t="s">
        <v>76</v>
      </c>
      <c r="AY129" s="252" t="s">
        <v>132</v>
      </c>
    </row>
    <row r="130" s="15" customFormat="1">
      <c r="A130" s="15"/>
      <c r="B130" s="253"/>
      <c r="C130" s="254"/>
      <c r="D130" s="233" t="s">
        <v>144</v>
      </c>
      <c r="E130" s="255" t="s">
        <v>1</v>
      </c>
      <c r="F130" s="256" t="s">
        <v>147</v>
      </c>
      <c r="G130" s="254"/>
      <c r="H130" s="257">
        <v>2115.1900000000001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3" t="s">
        <v>144</v>
      </c>
      <c r="AU130" s="263" t="s">
        <v>86</v>
      </c>
      <c r="AV130" s="15" t="s">
        <v>148</v>
      </c>
      <c r="AW130" s="15" t="s">
        <v>32</v>
      </c>
      <c r="AX130" s="15" t="s">
        <v>84</v>
      </c>
      <c r="AY130" s="263" t="s">
        <v>132</v>
      </c>
    </row>
    <row r="131" s="2" customFormat="1" ht="24.15" customHeight="1">
      <c r="A131" s="40"/>
      <c r="B131" s="41"/>
      <c r="C131" s="218" t="s">
        <v>86</v>
      </c>
      <c r="D131" s="218" t="s">
        <v>134</v>
      </c>
      <c r="E131" s="219" t="s">
        <v>813</v>
      </c>
      <c r="F131" s="220" t="s">
        <v>814</v>
      </c>
      <c r="G131" s="221" t="s">
        <v>142</v>
      </c>
      <c r="H131" s="222">
        <v>2305</v>
      </c>
      <c r="I131" s="223"/>
      <c r="J131" s="224">
        <f>ROUND(I131*H131,2)</f>
        <v>0</v>
      </c>
      <c r="K131" s="220" t="s">
        <v>170</v>
      </c>
      <c r="L131" s="46"/>
      <c r="M131" s="225" t="s">
        <v>1</v>
      </c>
      <c r="N131" s="226" t="s">
        <v>41</v>
      </c>
      <c r="O131" s="9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148</v>
      </c>
      <c r="AT131" s="229" t="s">
        <v>134</v>
      </c>
      <c r="AU131" s="229" t="s">
        <v>86</v>
      </c>
      <c r="AY131" s="19" t="s">
        <v>132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84</v>
      </c>
      <c r="BK131" s="230">
        <f>ROUND(I131*H131,2)</f>
        <v>0</v>
      </c>
      <c r="BL131" s="19" t="s">
        <v>148</v>
      </c>
      <c r="BM131" s="229" t="s">
        <v>815</v>
      </c>
    </row>
    <row r="132" s="2" customFormat="1">
      <c r="A132" s="40"/>
      <c r="B132" s="41"/>
      <c r="C132" s="42"/>
      <c r="D132" s="266" t="s">
        <v>172</v>
      </c>
      <c r="E132" s="42"/>
      <c r="F132" s="267" t="s">
        <v>816</v>
      </c>
      <c r="G132" s="42"/>
      <c r="H132" s="42"/>
      <c r="I132" s="268"/>
      <c r="J132" s="42"/>
      <c r="K132" s="42"/>
      <c r="L132" s="46"/>
      <c r="M132" s="269"/>
      <c r="N132" s="270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172</v>
      </c>
      <c r="AU132" s="19" t="s">
        <v>86</v>
      </c>
    </row>
    <row r="133" s="14" customFormat="1">
      <c r="A133" s="14"/>
      <c r="B133" s="242"/>
      <c r="C133" s="243"/>
      <c r="D133" s="233" t="s">
        <v>144</v>
      </c>
      <c r="E133" s="244" t="s">
        <v>1</v>
      </c>
      <c r="F133" s="245" t="s">
        <v>810</v>
      </c>
      <c r="G133" s="243"/>
      <c r="H133" s="246">
        <v>1920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144</v>
      </c>
      <c r="AU133" s="252" t="s">
        <v>86</v>
      </c>
      <c r="AV133" s="14" t="s">
        <v>86</v>
      </c>
      <c r="AW133" s="14" t="s">
        <v>32</v>
      </c>
      <c r="AX133" s="14" t="s">
        <v>76</v>
      </c>
      <c r="AY133" s="252" t="s">
        <v>132</v>
      </c>
    </row>
    <row r="134" s="14" customFormat="1">
      <c r="A134" s="14"/>
      <c r="B134" s="242"/>
      <c r="C134" s="243"/>
      <c r="D134" s="233" t="s">
        <v>144</v>
      </c>
      <c r="E134" s="244" t="s">
        <v>1</v>
      </c>
      <c r="F134" s="245" t="s">
        <v>817</v>
      </c>
      <c r="G134" s="243"/>
      <c r="H134" s="246">
        <v>385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144</v>
      </c>
      <c r="AU134" s="252" t="s">
        <v>86</v>
      </c>
      <c r="AV134" s="14" t="s">
        <v>86</v>
      </c>
      <c r="AW134" s="14" t="s">
        <v>32</v>
      </c>
      <c r="AX134" s="14" t="s">
        <v>76</v>
      </c>
      <c r="AY134" s="252" t="s">
        <v>132</v>
      </c>
    </row>
    <row r="135" s="15" customFormat="1">
      <c r="A135" s="15"/>
      <c r="B135" s="253"/>
      <c r="C135" s="254"/>
      <c r="D135" s="233" t="s">
        <v>144</v>
      </c>
      <c r="E135" s="255" t="s">
        <v>1</v>
      </c>
      <c r="F135" s="256" t="s">
        <v>147</v>
      </c>
      <c r="G135" s="254"/>
      <c r="H135" s="257">
        <v>2305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144</v>
      </c>
      <c r="AU135" s="263" t="s">
        <v>86</v>
      </c>
      <c r="AV135" s="15" t="s">
        <v>148</v>
      </c>
      <c r="AW135" s="15" t="s">
        <v>32</v>
      </c>
      <c r="AX135" s="15" t="s">
        <v>84</v>
      </c>
      <c r="AY135" s="263" t="s">
        <v>132</v>
      </c>
    </row>
    <row r="136" s="2" customFormat="1" ht="33" customHeight="1">
      <c r="A136" s="40"/>
      <c r="B136" s="41"/>
      <c r="C136" s="218" t="s">
        <v>152</v>
      </c>
      <c r="D136" s="218" t="s">
        <v>134</v>
      </c>
      <c r="E136" s="219" t="s">
        <v>818</v>
      </c>
      <c r="F136" s="220" t="s">
        <v>819</v>
      </c>
      <c r="G136" s="221" t="s">
        <v>289</v>
      </c>
      <c r="H136" s="222">
        <v>200</v>
      </c>
      <c r="I136" s="223"/>
      <c r="J136" s="224">
        <f>ROUND(I136*H136,2)</f>
        <v>0</v>
      </c>
      <c r="K136" s="220" t="s">
        <v>170</v>
      </c>
      <c r="L136" s="46"/>
      <c r="M136" s="225" t="s">
        <v>1</v>
      </c>
      <c r="N136" s="226" t="s">
        <v>41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148</v>
      </c>
      <c r="AT136" s="229" t="s">
        <v>134</v>
      </c>
      <c r="AU136" s="229" t="s">
        <v>86</v>
      </c>
      <c r="AY136" s="19" t="s">
        <v>132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84</v>
      </c>
      <c r="BK136" s="230">
        <f>ROUND(I136*H136,2)</f>
        <v>0</v>
      </c>
      <c r="BL136" s="19" t="s">
        <v>148</v>
      </c>
      <c r="BM136" s="229" t="s">
        <v>820</v>
      </c>
    </row>
    <row r="137" s="2" customFormat="1">
      <c r="A137" s="40"/>
      <c r="B137" s="41"/>
      <c r="C137" s="42"/>
      <c r="D137" s="266" t="s">
        <v>172</v>
      </c>
      <c r="E137" s="42"/>
      <c r="F137" s="267" t="s">
        <v>821</v>
      </c>
      <c r="G137" s="42"/>
      <c r="H137" s="42"/>
      <c r="I137" s="268"/>
      <c r="J137" s="42"/>
      <c r="K137" s="42"/>
      <c r="L137" s="46"/>
      <c r="M137" s="269"/>
      <c r="N137" s="270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172</v>
      </c>
      <c r="AU137" s="19" t="s">
        <v>86</v>
      </c>
    </row>
    <row r="138" s="14" customFormat="1">
      <c r="A138" s="14"/>
      <c r="B138" s="242"/>
      <c r="C138" s="243"/>
      <c r="D138" s="233" t="s">
        <v>144</v>
      </c>
      <c r="E138" s="244" t="s">
        <v>1</v>
      </c>
      <c r="F138" s="245" t="s">
        <v>822</v>
      </c>
      <c r="G138" s="243"/>
      <c r="H138" s="246">
        <v>200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144</v>
      </c>
      <c r="AU138" s="252" t="s">
        <v>86</v>
      </c>
      <c r="AV138" s="14" t="s">
        <v>86</v>
      </c>
      <c r="AW138" s="14" t="s">
        <v>32</v>
      </c>
      <c r="AX138" s="14" t="s">
        <v>76</v>
      </c>
      <c r="AY138" s="252" t="s">
        <v>132</v>
      </c>
    </row>
    <row r="139" s="15" customFormat="1">
      <c r="A139" s="15"/>
      <c r="B139" s="253"/>
      <c r="C139" s="254"/>
      <c r="D139" s="233" t="s">
        <v>144</v>
      </c>
      <c r="E139" s="255" t="s">
        <v>1</v>
      </c>
      <c r="F139" s="256" t="s">
        <v>147</v>
      </c>
      <c r="G139" s="254"/>
      <c r="H139" s="257">
        <v>200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144</v>
      </c>
      <c r="AU139" s="263" t="s">
        <v>86</v>
      </c>
      <c r="AV139" s="15" t="s">
        <v>148</v>
      </c>
      <c r="AW139" s="15" t="s">
        <v>32</v>
      </c>
      <c r="AX139" s="15" t="s">
        <v>84</v>
      </c>
      <c r="AY139" s="263" t="s">
        <v>132</v>
      </c>
    </row>
    <row r="140" s="2" customFormat="1" ht="62.7" customHeight="1">
      <c r="A140" s="40"/>
      <c r="B140" s="41"/>
      <c r="C140" s="218" t="s">
        <v>148</v>
      </c>
      <c r="D140" s="218" t="s">
        <v>134</v>
      </c>
      <c r="E140" s="219" t="s">
        <v>823</v>
      </c>
      <c r="F140" s="220" t="s">
        <v>824</v>
      </c>
      <c r="G140" s="221" t="s">
        <v>289</v>
      </c>
      <c r="H140" s="222">
        <v>938</v>
      </c>
      <c r="I140" s="223"/>
      <c r="J140" s="224">
        <f>ROUND(I140*H140,2)</f>
        <v>0</v>
      </c>
      <c r="K140" s="220" t="s">
        <v>170</v>
      </c>
      <c r="L140" s="46"/>
      <c r="M140" s="225" t="s">
        <v>1</v>
      </c>
      <c r="N140" s="226" t="s">
        <v>41</v>
      </c>
      <c r="O140" s="9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148</v>
      </c>
      <c r="AT140" s="229" t="s">
        <v>134</v>
      </c>
      <c r="AU140" s="229" t="s">
        <v>86</v>
      </c>
      <c r="AY140" s="19" t="s">
        <v>132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84</v>
      </c>
      <c r="BK140" s="230">
        <f>ROUND(I140*H140,2)</f>
        <v>0</v>
      </c>
      <c r="BL140" s="19" t="s">
        <v>148</v>
      </c>
      <c r="BM140" s="229" t="s">
        <v>825</v>
      </c>
    </row>
    <row r="141" s="2" customFormat="1">
      <c r="A141" s="40"/>
      <c r="B141" s="41"/>
      <c r="C141" s="42"/>
      <c r="D141" s="266" t="s">
        <v>172</v>
      </c>
      <c r="E141" s="42"/>
      <c r="F141" s="267" t="s">
        <v>826</v>
      </c>
      <c r="G141" s="42"/>
      <c r="H141" s="42"/>
      <c r="I141" s="268"/>
      <c r="J141" s="42"/>
      <c r="K141" s="42"/>
      <c r="L141" s="46"/>
      <c r="M141" s="269"/>
      <c r="N141" s="270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172</v>
      </c>
      <c r="AU141" s="19" t="s">
        <v>86</v>
      </c>
    </row>
    <row r="142" s="14" customFormat="1">
      <c r="A142" s="14"/>
      <c r="B142" s="242"/>
      <c r="C142" s="243"/>
      <c r="D142" s="233" t="s">
        <v>144</v>
      </c>
      <c r="E142" s="244" t="s">
        <v>1</v>
      </c>
      <c r="F142" s="245" t="s">
        <v>827</v>
      </c>
      <c r="G142" s="243"/>
      <c r="H142" s="246">
        <v>538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144</v>
      </c>
      <c r="AU142" s="252" t="s">
        <v>86</v>
      </c>
      <c r="AV142" s="14" t="s">
        <v>86</v>
      </c>
      <c r="AW142" s="14" t="s">
        <v>32</v>
      </c>
      <c r="AX142" s="14" t="s">
        <v>76</v>
      </c>
      <c r="AY142" s="252" t="s">
        <v>132</v>
      </c>
    </row>
    <row r="143" s="14" customFormat="1">
      <c r="A143" s="14"/>
      <c r="B143" s="242"/>
      <c r="C143" s="243"/>
      <c r="D143" s="233" t="s">
        <v>144</v>
      </c>
      <c r="E143" s="244" t="s">
        <v>1</v>
      </c>
      <c r="F143" s="245" t="s">
        <v>828</v>
      </c>
      <c r="G143" s="243"/>
      <c r="H143" s="246">
        <v>400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144</v>
      </c>
      <c r="AU143" s="252" t="s">
        <v>86</v>
      </c>
      <c r="AV143" s="14" t="s">
        <v>86</v>
      </c>
      <c r="AW143" s="14" t="s">
        <v>32</v>
      </c>
      <c r="AX143" s="14" t="s">
        <v>76</v>
      </c>
      <c r="AY143" s="252" t="s">
        <v>132</v>
      </c>
    </row>
    <row r="144" s="15" customFormat="1">
      <c r="A144" s="15"/>
      <c r="B144" s="253"/>
      <c r="C144" s="254"/>
      <c r="D144" s="233" t="s">
        <v>144</v>
      </c>
      <c r="E144" s="255" t="s">
        <v>1</v>
      </c>
      <c r="F144" s="256" t="s">
        <v>147</v>
      </c>
      <c r="G144" s="254"/>
      <c r="H144" s="257">
        <v>938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3" t="s">
        <v>144</v>
      </c>
      <c r="AU144" s="263" t="s">
        <v>86</v>
      </c>
      <c r="AV144" s="15" t="s">
        <v>148</v>
      </c>
      <c r="AW144" s="15" t="s">
        <v>32</v>
      </c>
      <c r="AX144" s="15" t="s">
        <v>84</v>
      </c>
      <c r="AY144" s="263" t="s">
        <v>132</v>
      </c>
    </row>
    <row r="145" s="2" customFormat="1" ht="62.7" customHeight="1">
      <c r="A145" s="40"/>
      <c r="B145" s="41"/>
      <c r="C145" s="218" t="s">
        <v>177</v>
      </c>
      <c r="D145" s="218" t="s">
        <v>134</v>
      </c>
      <c r="E145" s="219" t="s">
        <v>829</v>
      </c>
      <c r="F145" s="220" t="s">
        <v>830</v>
      </c>
      <c r="G145" s="221" t="s">
        <v>289</v>
      </c>
      <c r="H145" s="222">
        <v>576.25</v>
      </c>
      <c r="I145" s="223"/>
      <c r="J145" s="224">
        <f>ROUND(I145*H145,2)</f>
        <v>0</v>
      </c>
      <c r="K145" s="220" t="s">
        <v>170</v>
      </c>
      <c r="L145" s="46"/>
      <c r="M145" s="225" t="s">
        <v>1</v>
      </c>
      <c r="N145" s="226" t="s">
        <v>41</v>
      </c>
      <c r="O145" s="9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148</v>
      </c>
      <c r="AT145" s="229" t="s">
        <v>134</v>
      </c>
      <c r="AU145" s="229" t="s">
        <v>86</v>
      </c>
      <c r="AY145" s="19" t="s">
        <v>132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84</v>
      </c>
      <c r="BK145" s="230">
        <f>ROUND(I145*H145,2)</f>
        <v>0</v>
      </c>
      <c r="BL145" s="19" t="s">
        <v>148</v>
      </c>
      <c r="BM145" s="229" t="s">
        <v>831</v>
      </c>
    </row>
    <row r="146" s="2" customFormat="1">
      <c r="A146" s="40"/>
      <c r="B146" s="41"/>
      <c r="C146" s="42"/>
      <c r="D146" s="266" t="s">
        <v>172</v>
      </c>
      <c r="E146" s="42"/>
      <c r="F146" s="267" t="s">
        <v>832</v>
      </c>
      <c r="G146" s="42"/>
      <c r="H146" s="42"/>
      <c r="I146" s="268"/>
      <c r="J146" s="42"/>
      <c r="K146" s="42"/>
      <c r="L146" s="46"/>
      <c r="M146" s="269"/>
      <c r="N146" s="270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172</v>
      </c>
      <c r="AU146" s="19" t="s">
        <v>86</v>
      </c>
    </row>
    <row r="147" s="14" customFormat="1">
      <c r="A147" s="14"/>
      <c r="B147" s="242"/>
      <c r="C147" s="243"/>
      <c r="D147" s="233" t="s">
        <v>144</v>
      </c>
      <c r="E147" s="244" t="s">
        <v>1</v>
      </c>
      <c r="F147" s="245" t="s">
        <v>833</v>
      </c>
      <c r="G147" s="243"/>
      <c r="H147" s="246">
        <v>576.25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144</v>
      </c>
      <c r="AU147" s="252" t="s">
        <v>86</v>
      </c>
      <c r="AV147" s="14" t="s">
        <v>86</v>
      </c>
      <c r="AW147" s="14" t="s">
        <v>32</v>
      </c>
      <c r="AX147" s="14" t="s">
        <v>76</v>
      </c>
      <c r="AY147" s="252" t="s">
        <v>132</v>
      </c>
    </row>
    <row r="148" s="15" customFormat="1">
      <c r="A148" s="15"/>
      <c r="B148" s="253"/>
      <c r="C148" s="254"/>
      <c r="D148" s="233" t="s">
        <v>144</v>
      </c>
      <c r="E148" s="255" t="s">
        <v>1</v>
      </c>
      <c r="F148" s="256" t="s">
        <v>147</v>
      </c>
      <c r="G148" s="254"/>
      <c r="H148" s="257">
        <v>576.25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3" t="s">
        <v>144</v>
      </c>
      <c r="AU148" s="263" t="s">
        <v>86</v>
      </c>
      <c r="AV148" s="15" t="s">
        <v>148</v>
      </c>
      <c r="AW148" s="15" t="s">
        <v>32</v>
      </c>
      <c r="AX148" s="15" t="s">
        <v>84</v>
      </c>
      <c r="AY148" s="263" t="s">
        <v>132</v>
      </c>
    </row>
    <row r="149" s="2" customFormat="1" ht="44.25" customHeight="1">
      <c r="A149" s="40"/>
      <c r="B149" s="41"/>
      <c r="C149" s="218" t="s">
        <v>184</v>
      </c>
      <c r="D149" s="218" t="s">
        <v>134</v>
      </c>
      <c r="E149" s="219" t="s">
        <v>422</v>
      </c>
      <c r="F149" s="220" t="s">
        <v>423</v>
      </c>
      <c r="G149" s="221" t="s">
        <v>289</v>
      </c>
      <c r="H149" s="222">
        <v>200</v>
      </c>
      <c r="I149" s="223"/>
      <c r="J149" s="224">
        <f>ROUND(I149*H149,2)</f>
        <v>0</v>
      </c>
      <c r="K149" s="220" t="s">
        <v>170</v>
      </c>
      <c r="L149" s="46"/>
      <c r="M149" s="225" t="s">
        <v>1</v>
      </c>
      <c r="N149" s="226" t="s">
        <v>41</v>
      </c>
      <c r="O149" s="9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148</v>
      </c>
      <c r="AT149" s="229" t="s">
        <v>134</v>
      </c>
      <c r="AU149" s="229" t="s">
        <v>86</v>
      </c>
      <c r="AY149" s="19" t="s">
        <v>132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84</v>
      </c>
      <c r="BK149" s="230">
        <f>ROUND(I149*H149,2)</f>
        <v>0</v>
      </c>
      <c r="BL149" s="19" t="s">
        <v>148</v>
      </c>
      <c r="BM149" s="229" t="s">
        <v>834</v>
      </c>
    </row>
    <row r="150" s="2" customFormat="1">
      <c r="A150" s="40"/>
      <c r="B150" s="41"/>
      <c r="C150" s="42"/>
      <c r="D150" s="266" t="s">
        <v>172</v>
      </c>
      <c r="E150" s="42"/>
      <c r="F150" s="267" t="s">
        <v>425</v>
      </c>
      <c r="G150" s="42"/>
      <c r="H150" s="42"/>
      <c r="I150" s="268"/>
      <c r="J150" s="42"/>
      <c r="K150" s="42"/>
      <c r="L150" s="46"/>
      <c r="M150" s="269"/>
      <c r="N150" s="270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172</v>
      </c>
      <c r="AU150" s="19" t="s">
        <v>86</v>
      </c>
    </row>
    <row r="151" s="14" customFormat="1">
      <c r="A151" s="14"/>
      <c r="B151" s="242"/>
      <c r="C151" s="243"/>
      <c r="D151" s="233" t="s">
        <v>144</v>
      </c>
      <c r="E151" s="244" t="s">
        <v>1</v>
      </c>
      <c r="F151" s="245" t="s">
        <v>835</v>
      </c>
      <c r="G151" s="243"/>
      <c r="H151" s="246">
        <v>200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144</v>
      </c>
      <c r="AU151" s="252" t="s">
        <v>86</v>
      </c>
      <c r="AV151" s="14" t="s">
        <v>86</v>
      </c>
      <c r="AW151" s="14" t="s">
        <v>32</v>
      </c>
      <c r="AX151" s="14" t="s">
        <v>76</v>
      </c>
      <c r="AY151" s="252" t="s">
        <v>132</v>
      </c>
    </row>
    <row r="152" s="15" customFormat="1">
      <c r="A152" s="15"/>
      <c r="B152" s="253"/>
      <c r="C152" s="254"/>
      <c r="D152" s="233" t="s">
        <v>144</v>
      </c>
      <c r="E152" s="255" t="s">
        <v>1</v>
      </c>
      <c r="F152" s="256" t="s">
        <v>147</v>
      </c>
      <c r="G152" s="254"/>
      <c r="H152" s="257">
        <v>200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144</v>
      </c>
      <c r="AU152" s="263" t="s">
        <v>86</v>
      </c>
      <c r="AV152" s="15" t="s">
        <v>148</v>
      </c>
      <c r="AW152" s="15" t="s">
        <v>32</v>
      </c>
      <c r="AX152" s="15" t="s">
        <v>84</v>
      </c>
      <c r="AY152" s="263" t="s">
        <v>132</v>
      </c>
    </row>
    <row r="153" s="2" customFormat="1" ht="44.25" customHeight="1">
      <c r="A153" s="40"/>
      <c r="B153" s="41"/>
      <c r="C153" s="218" t="s">
        <v>188</v>
      </c>
      <c r="D153" s="218" t="s">
        <v>134</v>
      </c>
      <c r="E153" s="219" t="s">
        <v>836</v>
      </c>
      <c r="F153" s="220" t="s">
        <v>837</v>
      </c>
      <c r="G153" s="221" t="s">
        <v>289</v>
      </c>
      <c r="H153" s="222">
        <v>200</v>
      </c>
      <c r="I153" s="223"/>
      <c r="J153" s="224">
        <f>ROUND(I153*H153,2)</f>
        <v>0</v>
      </c>
      <c r="K153" s="220" t="s">
        <v>170</v>
      </c>
      <c r="L153" s="46"/>
      <c r="M153" s="225" t="s">
        <v>1</v>
      </c>
      <c r="N153" s="226" t="s">
        <v>41</v>
      </c>
      <c r="O153" s="9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148</v>
      </c>
      <c r="AT153" s="229" t="s">
        <v>134</v>
      </c>
      <c r="AU153" s="229" t="s">
        <v>86</v>
      </c>
      <c r="AY153" s="19" t="s">
        <v>132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84</v>
      </c>
      <c r="BK153" s="230">
        <f>ROUND(I153*H153,2)</f>
        <v>0</v>
      </c>
      <c r="BL153" s="19" t="s">
        <v>148</v>
      </c>
      <c r="BM153" s="229" t="s">
        <v>838</v>
      </c>
    </row>
    <row r="154" s="2" customFormat="1">
      <c r="A154" s="40"/>
      <c r="B154" s="41"/>
      <c r="C154" s="42"/>
      <c r="D154" s="266" t="s">
        <v>172</v>
      </c>
      <c r="E154" s="42"/>
      <c r="F154" s="267" t="s">
        <v>839</v>
      </c>
      <c r="G154" s="42"/>
      <c r="H154" s="42"/>
      <c r="I154" s="268"/>
      <c r="J154" s="42"/>
      <c r="K154" s="42"/>
      <c r="L154" s="46"/>
      <c r="M154" s="269"/>
      <c r="N154" s="270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172</v>
      </c>
      <c r="AU154" s="19" t="s">
        <v>86</v>
      </c>
    </row>
    <row r="155" s="14" customFormat="1">
      <c r="A155" s="14"/>
      <c r="B155" s="242"/>
      <c r="C155" s="243"/>
      <c r="D155" s="233" t="s">
        <v>144</v>
      </c>
      <c r="E155" s="244" t="s">
        <v>1</v>
      </c>
      <c r="F155" s="245" t="s">
        <v>840</v>
      </c>
      <c r="G155" s="243"/>
      <c r="H155" s="246">
        <v>200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144</v>
      </c>
      <c r="AU155" s="252" t="s">
        <v>86</v>
      </c>
      <c r="AV155" s="14" t="s">
        <v>86</v>
      </c>
      <c r="AW155" s="14" t="s">
        <v>32</v>
      </c>
      <c r="AX155" s="14" t="s">
        <v>84</v>
      </c>
      <c r="AY155" s="252" t="s">
        <v>132</v>
      </c>
    </row>
    <row r="156" s="2" customFormat="1" ht="37.8" customHeight="1">
      <c r="A156" s="40"/>
      <c r="B156" s="41"/>
      <c r="C156" s="218" t="s">
        <v>164</v>
      </c>
      <c r="D156" s="218" t="s">
        <v>134</v>
      </c>
      <c r="E156" s="219" t="s">
        <v>841</v>
      </c>
      <c r="F156" s="220" t="s">
        <v>842</v>
      </c>
      <c r="G156" s="221" t="s">
        <v>142</v>
      </c>
      <c r="H156" s="222">
        <v>2115.1900000000001</v>
      </c>
      <c r="I156" s="223"/>
      <c r="J156" s="224">
        <f>ROUND(I156*H156,2)</f>
        <v>0</v>
      </c>
      <c r="K156" s="220" t="s">
        <v>170</v>
      </c>
      <c r="L156" s="46"/>
      <c r="M156" s="225" t="s">
        <v>1</v>
      </c>
      <c r="N156" s="226" t="s">
        <v>41</v>
      </c>
      <c r="O156" s="9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148</v>
      </c>
      <c r="AT156" s="229" t="s">
        <v>134</v>
      </c>
      <c r="AU156" s="229" t="s">
        <v>86</v>
      </c>
      <c r="AY156" s="19" t="s">
        <v>132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84</v>
      </c>
      <c r="BK156" s="230">
        <f>ROUND(I156*H156,2)</f>
        <v>0</v>
      </c>
      <c r="BL156" s="19" t="s">
        <v>148</v>
      </c>
      <c r="BM156" s="229" t="s">
        <v>843</v>
      </c>
    </row>
    <row r="157" s="2" customFormat="1">
      <c r="A157" s="40"/>
      <c r="B157" s="41"/>
      <c r="C157" s="42"/>
      <c r="D157" s="266" t="s">
        <v>172</v>
      </c>
      <c r="E157" s="42"/>
      <c r="F157" s="267" t="s">
        <v>844</v>
      </c>
      <c r="G157" s="42"/>
      <c r="H157" s="42"/>
      <c r="I157" s="268"/>
      <c r="J157" s="42"/>
      <c r="K157" s="42"/>
      <c r="L157" s="46"/>
      <c r="M157" s="269"/>
      <c r="N157" s="270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172</v>
      </c>
      <c r="AU157" s="19" t="s">
        <v>86</v>
      </c>
    </row>
    <row r="158" s="14" customFormat="1">
      <c r="A158" s="14"/>
      <c r="B158" s="242"/>
      <c r="C158" s="243"/>
      <c r="D158" s="233" t="s">
        <v>144</v>
      </c>
      <c r="E158" s="244" t="s">
        <v>1</v>
      </c>
      <c r="F158" s="245" t="s">
        <v>845</v>
      </c>
      <c r="G158" s="243"/>
      <c r="H158" s="246">
        <v>2115.1900000000001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144</v>
      </c>
      <c r="AU158" s="252" t="s">
        <v>86</v>
      </c>
      <c r="AV158" s="14" t="s">
        <v>86</v>
      </c>
      <c r="AW158" s="14" t="s">
        <v>32</v>
      </c>
      <c r="AX158" s="14" t="s">
        <v>76</v>
      </c>
      <c r="AY158" s="252" t="s">
        <v>132</v>
      </c>
    </row>
    <row r="159" s="15" customFormat="1">
      <c r="A159" s="15"/>
      <c r="B159" s="253"/>
      <c r="C159" s="254"/>
      <c r="D159" s="233" t="s">
        <v>144</v>
      </c>
      <c r="E159" s="255" t="s">
        <v>1</v>
      </c>
      <c r="F159" s="256" t="s">
        <v>147</v>
      </c>
      <c r="G159" s="254"/>
      <c r="H159" s="257">
        <v>2115.1900000000001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3" t="s">
        <v>144</v>
      </c>
      <c r="AU159" s="263" t="s">
        <v>86</v>
      </c>
      <c r="AV159" s="15" t="s">
        <v>148</v>
      </c>
      <c r="AW159" s="15" t="s">
        <v>32</v>
      </c>
      <c r="AX159" s="15" t="s">
        <v>84</v>
      </c>
      <c r="AY159" s="263" t="s">
        <v>132</v>
      </c>
    </row>
    <row r="160" s="12" customFormat="1" ht="22.8" customHeight="1">
      <c r="A160" s="12"/>
      <c r="B160" s="204"/>
      <c r="C160" s="205"/>
      <c r="D160" s="206" t="s">
        <v>75</v>
      </c>
      <c r="E160" s="264" t="s">
        <v>86</v>
      </c>
      <c r="F160" s="264" t="s">
        <v>448</v>
      </c>
      <c r="G160" s="205"/>
      <c r="H160" s="205"/>
      <c r="I160" s="208"/>
      <c r="J160" s="265">
        <f>BK160</f>
        <v>0</v>
      </c>
      <c r="K160" s="205"/>
      <c r="L160" s="210"/>
      <c r="M160" s="211"/>
      <c r="N160" s="212"/>
      <c r="O160" s="212"/>
      <c r="P160" s="213">
        <f>SUM(P161:P189)</f>
        <v>0</v>
      </c>
      <c r="Q160" s="212"/>
      <c r="R160" s="213">
        <f>SUM(R161:R189)</f>
        <v>221.11745869999999</v>
      </c>
      <c r="S160" s="212"/>
      <c r="T160" s="214">
        <f>SUM(T161:T189)</f>
        <v>358.61745000000002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84</v>
      </c>
      <c r="AT160" s="216" t="s">
        <v>75</v>
      </c>
      <c r="AU160" s="216" t="s">
        <v>84</v>
      </c>
      <c r="AY160" s="215" t="s">
        <v>132</v>
      </c>
      <c r="BK160" s="217">
        <f>SUM(BK161:BK189)</f>
        <v>0</v>
      </c>
    </row>
    <row r="161" s="2" customFormat="1" ht="44.25" customHeight="1">
      <c r="A161" s="40"/>
      <c r="B161" s="41"/>
      <c r="C161" s="218" t="s">
        <v>133</v>
      </c>
      <c r="D161" s="218" t="s">
        <v>134</v>
      </c>
      <c r="E161" s="219" t="s">
        <v>846</v>
      </c>
      <c r="F161" s="220" t="s">
        <v>847</v>
      </c>
      <c r="G161" s="221" t="s">
        <v>142</v>
      </c>
      <c r="H161" s="222">
        <v>1010.1900000000001</v>
      </c>
      <c r="I161" s="223"/>
      <c r="J161" s="224">
        <f>ROUND(I161*H161,2)</f>
        <v>0</v>
      </c>
      <c r="K161" s="220" t="s">
        <v>170</v>
      </c>
      <c r="L161" s="46"/>
      <c r="M161" s="225" t="s">
        <v>1</v>
      </c>
      <c r="N161" s="226" t="s">
        <v>41</v>
      </c>
      <c r="O161" s="93"/>
      <c r="P161" s="227">
        <f>O161*H161</f>
        <v>0</v>
      </c>
      <c r="Q161" s="227">
        <v>0</v>
      </c>
      <c r="R161" s="227">
        <f>Q161*H161</f>
        <v>0</v>
      </c>
      <c r="S161" s="227">
        <v>0.35499999999999998</v>
      </c>
      <c r="T161" s="228">
        <f>S161*H161</f>
        <v>358.61745000000002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148</v>
      </c>
      <c r="AT161" s="229" t="s">
        <v>134</v>
      </c>
      <c r="AU161" s="229" t="s">
        <v>86</v>
      </c>
      <c r="AY161" s="19" t="s">
        <v>132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84</v>
      </c>
      <c r="BK161" s="230">
        <f>ROUND(I161*H161,2)</f>
        <v>0</v>
      </c>
      <c r="BL161" s="19" t="s">
        <v>148</v>
      </c>
      <c r="BM161" s="229" t="s">
        <v>848</v>
      </c>
    </row>
    <row r="162" s="2" customFormat="1">
      <c r="A162" s="40"/>
      <c r="B162" s="41"/>
      <c r="C162" s="42"/>
      <c r="D162" s="266" t="s">
        <v>172</v>
      </c>
      <c r="E162" s="42"/>
      <c r="F162" s="267" t="s">
        <v>849</v>
      </c>
      <c r="G162" s="42"/>
      <c r="H162" s="42"/>
      <c r="I162" s="268"/>
      <c r="J162" s="42"/>
      <c r="K162" s="42"/>
      <c r="L162" s="46"/>
      <c r="M162" s="269"/>
      <c r="N162" s="270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172</v>
      </c>
      <c r="AU162" s="19" t="s">
        <v>86</v>
      </c>
    </row>
    <row r="163" s="14" customFormat="1">
      <c r="A163" s="14"/>
      <c r="B163" s="242"/>
      <c r="C163" s="243"/>
      <c r="D163" s="233" t="s">
        <v>144</v>
      </c>
      <c r="E163" s="244" t="s">
        <v>1</v>
      </c>
      <c r="F163" s="245" t="s">
        <v>850</v>
      </c>
      <c r="G163" s="243"/>
      <c r="H163" s="246">
        <v>1200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144</v>
      </c>
      <c r="AU163" s="252" t="s">
        <v>86</v>
      </c>
      <c r="AV163" s="14" t="s">
        <v>86</v>
      </c>
      <c r="AW163" s="14" t="s">
        <v>32</v>
      </c>
      <c r="AX163" s="14" t="s">
        <v>76</v>
      </c>
      <c r="AY163" s="252" t="s">
        <v>132</v>
      </c>
    </row>
    <row r="164" s="14" customFormat="1">
      <c r="A164" s="14"/>
      <c r="B164" s="242"/>
      <c r="C164" s="243"/>
      <c r="D164" s="233" t="s">
        <v>144</v>
      </c>
      <c r="E164" s="244" t="s">
        <v>1</v>
      </c>
      <c r="F164" s="245" t="s">
        <v>811</v>
      </c>
      <c r="G164" s="243"/>
      <c r="H164" s="246">
        <v>-189.81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144</v>
      </c>
      <c r="AU164" s="252" t="s">
        <v>86</v>
      </c>
      <c r="AV164" s="14" t="s">
        <v>86</v>
      </c>
      <c r="AW164" s="14" t="s">
        <v>32</v>
      </c>
      <c r="AX164" s="14" t="s">
        <v>76</v>
      </c>
      <c r="AY164" s="252" t="s">
        <v>132</v>
      </c>
    </row>
    <row r="165" s="15" customFormat="1">
      <c r="A165" s="15"/>
      <c r="B165" s="253"/>
      <c r="C165" s="254"/>
      <c r="D165" s="233" t="s">
        <v>144</v>
      </c>
      <c r="E165" s="255" t="s">
        <v>1</v>
      </c>
      <c r="F165" s="256" t="s">
        <v>147</v>
      </c>
      <c r="G165" s="254"/>
      <c r="H165" s="257">
        <v>1010.1900000000001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3" t="s">
        <v>144</v>
      </c>
      <c r="AU165" s="263" t="s">
        <v>86</v>
      </c>
      <c r="AV165" s="15" t="s">
        <v>148</v>
      </c>
      <c r="AW165" s="15" t="s">
        <v>32</v>
      </c>
      <c r="AX165" s="15" t="s">
        <v>84</v>
      </c>
      <c r="AY165" s="263" t="s">
        <v>132</v>
      </c>
    </row>
    <row r="166" s="2" customFormat="1" ht="44.25" customHeight="1">
      <c r="A166" s="40"/>
      <c r="B166" s="41"/>
      <c r="C166" s="218" t="s">
        <v>166</v>
      </c>
      <c r="D166" s="218" t="s">
        <v>134</v>
      </c>
      <c r="E166" s="219" t="s">
        <v>851</v>
      </c>
      <c r="F166" s="220" t="s">
        <v>852</v>
      </c>
      <c r="G166" s="221" t="s">
        <v>142</v>
      </c>
      <c r="H166" s="222">
        <v>2115.1900000000001</v>
      </c>
      <c r="I166" s="223"/>
      <c r="J166" s="224">
        <f>ROUND(I166*H166,2)</f>
        <v>0</v>
      </c>
      <c r="K166" s="220" t="s">
        <v>170</v>
      </c>
      <c r="L166" s="46"/>
      <c r="M166" s="225" t="s">
        <v>1</v>
      </c>
      <c r="N166" s="226" t="s">
        <v>41</v>
      </c>
      <c r="O166" s="93"/>
      <c r="P166" s="227">
        <f>O166*H166</f>
        <v>0</v>
      </c>
      <c r="Q166" s="227">
        <v>0.00022000000000000001</v>
      </c>
      <c r="R166" s="227">
        <f>Q166*H166</f>
        <v>0.46534180000000003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148</v>
      </c>
      <c r="AT166" s="229" t="s">
        <v>134</v>
      </c>
      <c r="AU166" s="229" t="s">
        <v>86</v>
      </c>
      <c r="AY166" s="19" t="s">
        <v>132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84</v>
      </c>
      <c r="BK166" s="230">
        <f>ROUND(I166*H166,2)</f>
        <v>0</v>
      </c>
      <c r="BL166" s="19" t="s">
        <v>148</v>
      </c>
      <c r="BM166" s="229" t="s">
        <v>853</v>
      </c>
    </row>
    <row r="167" s="2" customFormat="1">
      <c r="A167" s="40"/>
      <c r="B167" s="41"/>
      <c r="C167" s="42"/>
      <c r="D167" s="266" t="s">
        <v>172</v>
      </c>
      <c r="E167" s="42"/>
      <c r="F167" s="267" t="s">
        <v>854</v>
      </c>
      <c r="G167" s="42"/>
      <c r="H167" s="42"/>
      <c r="I167" s="268"/>
      <c r="J167" s="42"/>
      <c r="K167" s="42"/>
      <c r="L167" s="46"/>
      <c r="M167" s="269"/>
      <c r="N167" s="270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172</v>
      </c>
      <c r="AU167" s="19" t="s">
        <v>86</v>
      </c>
    </row>
    <row r="168" s="14" customFormat="1">
      <c r="A168" s="14"/>
      <c r="B168" s="242"/>
      <c r="C168" s="243"/>
      <c r="D168" s="233" t="s">
        <v>144</v>
      </c>
      <c r="E168" s="244" t="s">
        <v>1</v>
      </c>
      <c r="F168" s="245" t="s">
        <v>855</v>
      </c>
      <c r="G168" s="243"/>
      <c r="H168" s="246">
        <v>1920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144</v>
      </c>
      <c r="AU168" s="252" t="s">
        <v>86</v>
      </c>
      <c r="AV168" s="14" t="s">
        <v>86</v>
      </c>
      <c r="AW168" s="14" t="s">
        <v>32</v>
      </c>
      <c r="AX168" s="14" t="s">
        <v>76</v>
      </c>
      <c r="AY168" s="252" t="s">
        <v>132</v>
      </c>
    </row>
    <row r="169" s="14" customFormat="1">
      <c r="A169" s="14"/>
      <c r="B169" s="242"/>
      <c r="C169" s="243"/>
      <c r="D169" s="233" t="s">
        <v>144</v>
      </c>
      <c r="E169" s="244" t="s">
        <v>1</v>
      </c>
      <c r="F169" s="245" t="s">
        <v>856</v>
      </c>
      <c r="G169" s="243"/>
      <c r="H169" s="246">
        <v>385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144</v>
      </c>
      <c r="AU169" s="252" t="s">
        <v>86</v>
      </c>
      <c r="AV169" s="14" t="s">
        <v>86</v>
      </c>
      <c r="AW169" s="14" t="s">
        <v>32</v>
      </c>
      <c r="AX169" s="14" t="s">
        <v>76</v>
      </c>
      <c r="AY169" s="252" t="s">
        <v>132</v>
      </c>
    </row>
    <row r="170" s="14" customFormat="1">
      <c r="A170" s="14"/>
      <c r="B170" s="242"/>
      <c r="C170" s="243"/>
      <c r="D170" s="233" t="s">
        <v>144</v>
      </c>
      <c r="E170" s="244" t="s">
        <v>1</v>
      </c>
      <c r="F170" s="245" t="s">
        <v>811</v>
      </c>
      <c r="G170" s="243"/>
      <c r="H170" s="246">
        <v>-189.81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144</v>
      </c>
      <c r="AU170" s="252" t="s">
        <v>86</v>
      </c>
      <c r="AV170" s="14" t="s">
        <v>86</v>
      </c>
      <c r="AW170" s="14" t="s">
        <v>32</v>
      </c>
      <c r="AX170" s="14" t="s">
        <v>76</v>
      </c>
      <c r="AY170" s="252" t="s">
        <v>132</v>
      </c>
    </row>
    <row r="171" s="15" customFormat="1">
      <c r="A171" s="15"/>
      <c r="B171" s="253"/>
      <c r="C171" s="254"/>
      <c r="D171" s="233" t="s">
        <v>144</v>
      </c>
      <c r="E171" s="255" t="s">
        <v>1</v>
      </c>
      <c r="F171" s="256" t="s">
        <v>147</v>
      </c>
      <c r="G171" s="254"/>
      <c r="H171" s="257">
        <v>2115.1900000000001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3" t="s">
        <v>144</v>
      </c>
      <c r="AU171" s="263" t="s">
        <v>86</v>
      </c>
      <c r="AV171" s="15" t="s">
        <v>148</v>
      </c>
      <c r="AW171" s="15" t="s">
        <v>32</v>
      </c>
      <c r="AX171" s="15" t="s">
        <v>84</v>
      </c>
      <c r="AY171" s="263" t="s">
        <v>132</v>
      </c>
    </row>
    <row r="172" s="2" customFormat="1" ht="24.15" customHeight="1">
      <c r="A172" s="40"/>
      <c r="B172" s="41"/>
      <c r="C172" s="293" t="s">
        <v>159</v>
      </c>
      <c r="D172" s="293" t="s">
        <v>338</v>
      </c>
      <c r="E172" s="294" t="s">
        <v>857</v>
      </c>
      <c r="F172" s="295" t="s">
        <v>858</v>
      </c>
      <c r="G172" s="296" t="s">
        <v>142</v>
      </c>
      <c r="H172" s="297">
        <v>2505.4430000000002</v>
      </c>
      <c r="I172" s="298"/>
      <c r="J172" s="299">
        <f>ROUND(I172*H172,2)</f>
        <v>0</v>
      </c>
      <c r="K172" s="295" t="s">
        <v>170</v>
      </c>
      <c r="L172" s="300"/>
      <c r="M172" s="301" t="s">
        <v>1</v>
      </c>
      <c r="N172" s="302" t="s">
        <v>41</v>
      </c>
      <c r="O172" s="93"/>
      <c r="P172" s="227">
        <f>O172*H172</f>
        <v>0</v>
      </c>
      <c r="Q172" s="227">
        <v>0.00029999999999999997</v>
      </c>
      <c r="R172" s="227">
        <f>Q172*H172</f>
        <v>0.75163290000000005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164</v>
      </c>
      <c r="AT172" s="229" t="s">
        <v>338</v>
      </c>
      <c r="AU172" s="229" t="s">
        <v>86</v>
      </c>
      <c r="AY172" s="19" t="s">
        <v>132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84</v>
      </c>
      <c r="BK172" s="230">
        <f>ROUND(I172*H172,2)</f>
        <v>0</v>
      </c>
      <c r="BL172" s="19" t="s">
        <v>148</v>
      </c>
      <c r="BM172" s="229" t="s">
        <v>859</v>
      </c>
    </row>
    <row r="173" s="14" customFormat="1">
      <c r="A173" s="14"/>
      <c r="B173" s="242"/>
      <c r="C173" s="243"/>
      <c r="D173" s="233" t="s">
        <v>144</v>
      </c>
      <c r="E173" s="244" t="s">
        <v>1</v>
      </c>
      <c r="F173" s="245" t="s">
        <v>845</v>
      </c>
      <c r="G173" s="243"/>
      <c r="H173" s="246">
        <v>2115.1900000000001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144</v>
      </c>
      <c r="AU173" s="252" t="s">
        <v>86</v>
      </c>
      <c r="AV173" s="14" t="s">
        <v>86</v>
      </c>
      <c r="AW173" s="14" t="s">
        <v>32</v>
      </c>
      <c r="AX173" s="14" t="s">
        <v>76</v>
      </c>
      <c r="AY173" s="252" t="s">
        <v>132</v>
      </c>
    </row>
    <row r="174" s="15" customFormat="1">
      <c r="A174" s="15"/>
      <c r="B174" s="253"/>
      <c r="C174" s="254"/>
      <c r="D174" s="233" t="s">
        <v>144</v>
      </c>
      <c r="E174" s="255" t="s">
        <v>1</v>
      </c>
      <c r="F174" s="256" t="s">
        <v>147</v>
      </c>
      <c r="G174" s="254"/>
      <c r="H174" s="257">
        <v>2115.1900000000001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3" t="s">
        <v>144</v>
      </c>
      <c r="AU174" s="263" t="s">
        <v>86</v>
      </c>
      <c r="AV174" s="15" t="s">
        <v>148</v>
      </c>
      <c r="AW174" s="15" t="s">
        <v>32</v>
      </c>
      <c r="AX174" s="15" t="s">
        <v>84</v>
      </c>
      <c r="AY174" s="263" t="s">
        <v>132</v>
      </c>
    </row>
    <row r="175" s="14" customFormat="1">
      <c r="A175" s="14"/>
      <c r="B175" s="242"/>
      <c r="C175" s="243"/>
      <c r="D175" s="233" t="s">
        <v>144</v>
      </c>
      <c r="E175" s="243"/>
      <c r="F175" s="245" t="s">
        <v>860</v>
      </c>
      <c r="G175" s="243"/>
      <c r="H175" s="246">
        <v>2505.4430000000002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144</v>
      </c>
      <c r="AU175" s="252" t="s">
        <v>86</v>
      </c>
      <c r="AV175" s="14" t="s">
        <v>86</v>
      </c>
      <c r="AW175" s="14" t="s">
        <v>4</v>
      </c>
      <c r="AX175" s="14" t="s">
        <v>84</v>
      </c>
      <c r="AY175" s="252" t="s">
        <v>132</v>
      </c>
    </row>
    <row r="176" s="2" customFormat="1" ht="24.15" customHeight="1">
      <c r="A176" s="40"/>
      <c r="B176" s="41"/>
      <c r="C176" s="218" t="s">
        <v>8</v>
      </c>
      <c r="D176" s="218" t="s">
        <v>134</v>
      </c>
      <c r="E176" s="219" t="s">
        <v>481</v>
      </c>
      <c r="F176" s="220" t="s">
        <v>482</v>
      </c>
      <c r="G176" s="221" t="s">
        <v>142</v>
      </c>
      <c r="H176" s="222">
        <v>1010.1900000000001</v>
      </c>
      <c r="I176" s="223"/>
      <c r="J176" s="224">
        <f>ROUND(I176*H176,2)</f>
        <v>0</v>
      </c>
      <c r="K176" s="220" t="s">
        <v>170</v>
      </c>
      <c r="L176" s="46"/>
      <c r="M176" s="225" t="s">
        <v>1</v>
      </c>
      <c r="N176" s="226" t="s">
        <v>41</v>
      </c>
      <c r="O176" s="93"/>
      <c r="P176" s="227">
        <f>O176*H176</f>
        <v>0</v>
      </c>
      <c r="Q176" s="227">
        <v>0.108</v>
      </c>
      <c r="R176" s="227">
        <f>Q176*H176</f>
        <v>109.10052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148</v>
      </c>
      <c r="AT176" s="229" t="s">
        <v>134</v>
      </c>
      <c r="AU176" s="229" t="s">
        <v>86</v>
      </c>
      <c r="AY176" s="19" t="s">
        <v>132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84</v>
      </c>
      <c r="BK176" s="230">
        <f>ROUND(I176*H176,2)</f>
        <v>0</v>
      </c>
      <c r="BL176" s="19" t="s">
        <v>148</v>
      </c>
      <c r="BM176" s="229" t="s">
        <v>861</v>
      </c>
    </row>
    <row r="177" s="2" customFormat="1">
      <c r="A177" s="40"/>
      <c r="B177" s="41"/>
      <c r="C177" s="42"/>
      <c r="D177" s="266" t="s">
        <v>172</v>
      </c>
      <c r="E177" s="42"/>
      <c r="F177" s="267" t="s">
        <v>484</v>
      </c>
      <c r="G177" s="42"/>
      <c r="H177" s="42"/>
      <c r="I177" s="268"/>
      <c r="J177" s="42"/>
      <c r="K177" s="42"/>
      <c r="L177" s="46"/>
      <c r="M177" s="269"/>
      <c r="N177" s="270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172</v>
      </c>
      <c r="AU177" s="19" t="s">
        <v>86</v>
      </c>
    </row>
    <row r="178" s="14" customFormat="1">
      <c r="A178" s="14"/>
      <c r="B178" s="242"/>
      <c r="C178" s="243"/>
      <c r="D178" s="233" t="s">
        <v>144</v>
      </c>
      <c r="E178" s="244" t="s">
        <v>1</v>
      </c>
      <c r="F178" s="245" t="s">
        <v>862</v>
      </c>
      <c r="G178" s="243"/>
      <c r="H178" s="246">
        <v>1200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144</v>
      </c>
      <c r="AU178" s="252" t="s">
        <v>86</v>
      </c>
      <c r="AV178" s="14" t="s">
        <v>86</v>
      </c>
      <c r="AW178" s="14" t="s">
        <v>32</v>
      </c>
      <c r="AX178" s="14" t="s">
        <v>76</v>
      </c>
      <c r="AY178" s="252" t="s">
        <v>132</v>
      </c>
    </row>
    <row r="179" s="14" customFormat="1">
      <c r="A179" s="14"/>
      <c r="B179" s="242"/>
      <c r="C179" s="243"/>
      <c r="D179" s="233" t="s">
        <v>144</v>
      </c>
      <c r="E179" s="244" t="s">
        <v>1</v>
      </c>
      <c r="F179" s="245" t="s">
        <v>811</v>
      </c>
      <c r="G179" s="243"/>
      <c r="H179" s="246">
        <v>-189.81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144</v>
      </c>
      <c r="AU179" s="252" t="s">
        <v>86</v>
      </c>
      <c r="AV179" s="14" t="s">
        <v>86</v>
      </c>
      <c r="AW179" s="14" t="s">
        <v>32</v>
      </c>
      <c r="AX179" s="14" t="s">
        <v>76</v>
      </c>
      <c r="AY179" s="252" t="s">
        <v>132</v>
      </c>
    </row>
    <row r="180" s="15" customFormat="1">
      <c r="A180" s="15"/>
      <c r="B180" s="253"/>
      <c r="C180" s="254"/>
      <c r="D180" s="233" t="s">
        <v>144</v>
      </c>
      <c r="E180" s="255" t="s">
        <v>1</v>
      </c>
      <c r="F180" s="256" t="s">
        <v>147</v>
      </c>
      <c r="G180" s="254"/>
      <c r="H180" s="257">
        <v>1010.1900000000001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3" t="s">
        <v>144</v>
      </c>
      <c r="AU180" s="263" t="s">
        <v>86</v>
      </c>
      <c r="AV180" s="15" t="s">
        <v>148</v>
      </c>
      <c r="AW180" s="15" t="s">
        <v>32</v>
      </c>
      <c r="AX180" s="15" t="s">
        <v>84</v>
      </c>
      <c r="AY180" s="263" t="s">
        <v>132</v>
      </c>
    </row>
    <row r="181" s="2" customFormat="1" ht="16.5" customHeight="1">
      <c r="A181" s="40"/>
      <c r="B181" s="41"/>
      <c r="C181" s="218" t="s">
        <v>315</v>
      </c>
      <c r="D181" s="218" t="s">
        <v>134</v>
      </c>
      <c r="E181" s="219" t="s">
        <v>863</v>
      </c>
      <c r="F181" s="220" t="s">
        <v>864</v>
      </c>
      <c r="G181" s="221" t="s">
        <v>865</v>
      </c>
      <c r="H181" s="222">
        <v>673.33299999999997</v>
      </c>
      <c r="I181" s="223"/>
      <c r="J181" s="224">
        <f>ROUND(I181*H181,2)</f>
        <v>0</v>
      </c>
      <c r="K181" s="220" t="s">
        <v>1</v>
      </c>
      <c r="L181" s="46"/>
      <c r="M181" s="225" t="s">
        <v>1</v>
      </c>
      <c r="N181" s="226" t="s">
        <v>41</v>
      </c>
      <c r="O181" s="93"/>
      <c r="P181" s="227">
        <f>O181*H181</f>
        <v>0</v>
      </c>
      <c r="Q181" s="227">
        <v>0.108</v>
      </c>
      <c r="R181" s="227">
        <f>Q181*H181</f>
        <v>72.71996399999999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148</v>
      </c>
      <c r="AT181" s="229" t="s">
        <v>134</v>
      </c>
      <c r="AU181" s="229" t="s">
        <v>86</v>
      </c>
      <c r="AY181" s="19" t="s">
        <v>132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84</v>
      </c>
      <c r="BK181" s="230">
        <f>ROUND(I181*H181,2)</f>
        <v>0</v>
      </c>
      <c r="BL181" s="19" t="s">
        <v>148</v>
      </c>
      <c r="BM181" s="229" t="s">
        <v>866</v>
      </c>
    </row>
    <row r="182" s="14" customFormat="1">
      <c r="A182" s="14"/>
      <c r="B182" s="242"/>
      <c r="C182" s="243"/>
      <c r="D182" s="233" t="s">
        <v>144</v>
      </c>
      <c r="E182" s="244" t="s">
        <v>1</v>
      </c>
      <c r="F182" s="245" t="s">
        <v>867</v>
      </c>
      <c r="G182" s="243"/>
      <c r="H182" s="246">
        <v>673.33299999999997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144</v>
      </c>
      <c r="AU182" s="252" t="s">
        <v>86</v>
      </c>
      <c r="AV182" s="14" t="s">
        <v>86</v>
      </c>
      <c r="AW182" s="14" t="s">
        <v>32</v>
      </c>
      <c r="AX182" s="14" t="s">
        <v>76</v>
      </c>
      <c r="AY182" s="252" t="s">
        <v>132</v>
      </c>
    </row>
    <row r="183" s="15" customFormat="1">
      <c r="A183" s="15"/>
      <c r="B183" s="253"/>
      <c r="C183" s="254"/>
      <c r="D183" s="233" t="s">
        <v>144</v>
      </c>
      <c r="E183" s="255" t="s">
        <v>1</v>
      </c>
      <c r="F183" s="256" t="s">
        <v>147</v>
      </c>
      <c r="G183" s="254"/>
      <c r="H183" s="257">
        <v>673.33299999999997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3" t="s">
        <v>144</v>
      </c>
      <c r="AU183" s="263" t="s">
        <v>86</v>
      </c>
      <c r="AV183" s="15" t="s">
        <v>148</v>
      </c>
      <c r="AW183" s="15" t="s">
        <v>32</v>
      </c>
      <c r="AX183" s="15" t="s">
        <v>84</v>
      </c>
      <c r="AY183" s="263" t="s">
        <v>132</v>
      </c>
    </row>
    <row r="184" s="2" customFormat="1" ht="21.75" customHeight="1">
      <c r="A184" s="40"/>
      <c r="B184" s="41"/>
      <c r="C184" s="293" t="s">
        <v>321</v>
      </c>
      <c r="D184" s="293" t="s">
        <v>338</v>
      </c>
      <c r="E184" s="294" t="s">
        <v>868</v>
      </c>
      <c r="F184" s="295" t="s">
        <v>869</v>
      </c>
      <c r="G184" s="296" t="s">
        <v>489</v>
      </c>
      <c r="H184" s="297">
        <v>34</v>
      </c>
      <c r="I184" s="298"/>
      <c r="J184" s="299">
        <f>ROUND(I184*H184,2)</f>
        <v>0</v>
      </c>
      <c r="K184" s="295" t="s">
        <v>1</v>
      </c>
      <c r="L184" s="300"/>
      <c r="M184" s="301" t="s">
        <v>1</v>
      </c>
      <c r="N184" s="302" t="s">
        <v>41</v>
      </c>
      <c r="O184" s="93"/>
      <c r="P184" s="227">
        <f>O184*H184</f>
        <v>0</v>
      </c>
      <c r="Q184" s="227">
        <v>1.1200000000000001</v>
      </c>
      <c r="R184" s="227">
        <f>Q184*H184</f>
        <v>38.080000000000005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164</v>
      </c>
      <c r="AT184" s="229" t="s">
        <v>338</v>
      </c>
      <c r="AU184" s="229" t="s">
        <v>86</v>
      </c>
      <c r="AY184" s="19" t="s">
        <v>132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84</v>
      </c>
      <c r="BK184" s="230">
        <f>ROUND(I184*H184,2)</f>
        <v>0</v>
      </c>
      <c r="BL184" s="19" t="s">
        <v>148</v>
      </c>
      <c r="BM184" s="229" t="s">
        <v>870</v>
      </c>
    </row>
    <row r="185" s="13" customFormat="1">
      <c r="A185" s="13"/>
      <c r="B185" s="231"/>
      <c r="C185" s="232"/>
      <c r="D185" s="233" t="s">
        <v>144</v>
      </c>
      <c r="E185" s="234" t="s">
        <v>1</v>
      </c>
      <c r="F185" s="235" t="s">
        <v>871</v>
      </c>
      <c r="G185" s="232"/>
      <c r="H185" s="234" t="s">
        <v>1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144</v>
      </c>
      <c r="AU185" s="241" t="s">
        <v>86</v>
      </c>
      <c r="AV185" s="13" t="s">
        <v>84</v>
      </c>
      <c r="AW185" s="13" t="s">
        <v>32</v>
      </c>
      <c r="AX185" s="13" t="s">
        <v>76</v>
      </c>
      <c r="AY185" s="241" t="s">
        <v>132</v>
      </c>
    </row>
    <row r="186" s="14" customFormat="1">
      <c r="A186" s="14"/>
      <c r="B186" s="242"/>
      <c r="C186" s="243"/>
      <c r="D186" s="233" t="s">
        <v>144</v>
      </c>
      <c r="E186" s="244" t="s">
        <v>1</v>
      </c>
      <c r="F186" s="245" t="s">
        <v>872</v>
      </c>
      <c r="G186" s="243"/>
      <c r="H186" s="246">
        <v>400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144</v>
      </c>
      <c r="AU186" s="252" t="s">
        <v>86</v>
      </c>
      <c r="AV186" s="14" t="s">
        <v>86</v>
      </c>
      <c r="AW186" s="14" t="s">
        <v>32</v>
      </c>
      <c r="AX186" s="14" t="s">
        <v>76</v>
      </c>
      <c r="AY186" s="252" t="s">
        <v>132</v>
      </c>
    </row>
    <row r="187" s="14" customFormat="1">
      <c r="A187" s="14"/>
      <c r="B187" s="242"/>
      <c r="C187" s="243"/>
      <c r="D187" s="233" t="s">
        <v>144</v>
      </c>
      <c r="E187" s="244" t="s">
        <v>1</v>
      </c>
      <c r="F187" s="245" t="s">
        <v>873</v>
      </c>
      <c r="G187" s="243"/>
      <c r="H187" s="246">
        <v>-63.270000000000003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144</v>
      </c>
      <c r="AU187" s="252" t="s">
        <v>86</v>
      </c>
      <c r="AV187" s="14" t="s">
        <v>86</v>
      </c>
      <c r="AW187" s="14" t="s">
        <v>32</v>
      </c>
      <c r="AX187" s="14" t="s">
        <v>76</v>
      </c>
      <c r="AY187" s="252" t="s">
        <v>132</v>
      </c>
    </row>
    <row r="188" s="17" customFormat="1">
      <c r="A188" s="17"/>
      <c r="B188" s="304"/>
      <c r="C188" s="305"/>
      <c r="D188" s="233" t="s">
        <v>144</v>
      </c>
      <c r="E188" s="306" t="s">
        <v>1</v>
      </c>
      <c r="F188" s="307" t="s">
        <v>469</v>
      </c>
      <c r="G188" s="305"/>
      <c r="H188" s="308">
        <v>336.73000000000002</v>
      </c>
      <c r="I188" s="309"/>
      <c r="J188" s="305"/>
      <c r="K188" s="305"/>
      <c r="L188" s="310"/>
      <c r="M188" s="311"/>
      <c r="N188" s="312"/>
      <c r="O188" s="312"/>
      <c r="P188" s="312"/>
      <c r="Q188" s="312"/>
      <c r="R188" s="312"/>
      <c r="S188" s="312"/>
      <c r="T188" s="313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T188" s="314" t="s">
        <v>144</v>
      </c>
      <c r="AU188" s="314" t="s">
        <v>86</v>
      </c>
      <c r="AV188" s="17" t="s">
        <v>152</v>
      </c>
      <c r="AW188" s="17" t="s">
        <v>32</v>
      </c>
      <c r="AX188" s="17" t="s">
        <v>76</v>
      </c>
      <c r="AY188" s="314" t="s">
        <v>132</v>
      </c>
    </row>
    <row r="189" s="14" customFormat="1">
      <c r="A189" s="14"/>
      <c r="B189" s="242"/>
      <c r="C189" s="243"/>
      <c r="D189" s="233" t="s">
        <v>144</v>
      </c>
      <c r="E189" s="244" t="s">
        <v>1</v>
      </c>
      <c r="F189" s="245" t="s">
        <v>874</v>
      </c>
      <c r="G189" s="243"/>
      <c r="H189" s="246">
        <v>34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144</v>
      </c>
      <c r="AU189" s="252" t="s">
        <v>86</v>
      </c>
      <c r="AV189" s="14" t="s">
        <v>86</v>
      </c>
      <c r="AW189" s="14" t="s">
        <v>32</v>
      </c>
      <c r="AX189" s="14" t="s">
        <v>84</v>
      </c>
      <c r="AY189" s="252" t="s">
        <v>132</v>
      </c>
    </row>
    <row r="190" s="12" customFormat="1" ht="22.8" customHeight="1">
      <c r="A190" s="12"/>
      <c r="B190" s="204"/>
      <c r="C190" s="205"/>
      <c r="D190" s="206" t="s">
        <v>75</v>
      </c>
      <c r="E190" s="264" t="s">
        <v>177</v>
      </c>
      <c r="F190" s="264" t="s">
        <v>875</v>
      </c>
      <c r="G190" s="205"/>
      <c r="H190" s="205"/>
      <c r="I190" s="208"/>
      <c r="J190" s="265">
        <f>BK190</f>
        <v>0</v>
      </c>
      <c r="K190" s="205"/>
      <c r="L190" s="210"/>
      <c r="M190" s="211"/>
      <c r="N190" s="212"/>
      <c r="O190" s="212"/>
      <c r="P190" s="213">
        <f>SUM(P191:P207)</f>
        <v>0</v>
      </c>
      <c r="Q190" s="212"/>
      <c r="R190" s="213">
        <f>SUM(R191:R207)</f>
        <v>0</v>
      </c>
      <c r="S190" s="212"/>
      <c r="T190" s="214">
        <f>SUM(T191:T207)</f>
        <v>613.40509999999995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75</v>
      </c>
      <c r="AU190" s="216" t="s">
        <v>84</v>
      </c>
      <c r="AY190" s="215" t="s">
        <v>132</v>
      </c>
      <c r="BK190" s="217">
        <f>SUM(BK191:BK207)</f>
        <v>0</v>
      </c>
    </row>
    <row r="191" s="2" customFormat="1" ht="66.75" customHeight="1">
      <c r="A191" s="40"/>
      <c r="B191" s="41"/>
      <c r="C191" s="218" t="s">
        <v>326</v>
      </c>
      <c r="D191" s="218" t="s">
        <v>134</v>
      </c>
      <c r="E191" s="219" t="s">
        <v>876</v>
      </c>
      <c r="F191" s="220" t="s">
        <v>877</v>
      </c>
      <c r="G191" s="221" t="s">
        <v>142</v>
      </c>
      <c r="H191" s="222">
        <v>2115.1900000000001</v>
      </c>
      <c r="I191" s="223"/>
      <c r="J191" s="224">
        <f>ROUND(I191*H191,2)</f>
        <v>0</v>
      </c>
      <c r="K191" s="220" t="s">
        <v>170</v>
      </c>
      <c r="L191" s="46"/>
      <c r="M191" s="225" t="s">
        <v>1</v>
      </c>
      <c r="N191" s="226" t="s">
        <v>41</v>
      </c>
      <c r="O191" s="93"/>
      <c r="P191" s="227">
        <f>O191*H191</f>
        <v>0</v>
      </c>
      <c r="Q191" s="227">
        <v>0</v>
      </c>
      <c r="R191" s="227">
        <f>Q191*H191</f>
        <v>0</v>
      </c>
      <c r="S191" s="227">
        <v>0.28999999999999998</v>
      </c>
      <c r="T191" s="228">
        <f>S191*H191</f>
        <v>613.40509999999995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148</v>
      </c>
      <c r="AT191" s="229" t="s">
        <v>134</v>
      </c>
      <c r="AU191" s="229" t="s">
        <v>86</v>
      </c>
      <c r="AY191" s="19" t="s">
        <v>132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84</v>
      </c>
      <c r="BK191" s="230">
        <f>ROUND(I191*H191,2)</f>
        <v>0</v>
      </c>
      <c r="BL191" s="19" t="s">
        <v>148</v>
      </c>
      <c r="BM191" s="229" t="s">
        <v>878</v>
      </c>
    </row>
    <row r="192" s="2" customFormat="1">
      <c r="A192" s="40"/>
      <c r="B192" s="41"/>
      <c r="C192" s="42"/>
      <c r="D192" s="266" t="s">
        <v>172</v>
      </c>
      <c r="E192" s="42"/>
      <c r="F192" s="267" t="s">
        <v>879</v>
      </c>
      <c r="G192" s="42"/>
      <c r="H192" s="42"/>
      <c r="I192" s="268"/>
      <c r="J192" s="42"/>
      <c r="K192" s="42"/>
      <c r="L192" s="46"/>
      <c r="M192" s="269"/>
      <c r="N192" s="270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172</v>
      </c>
      <c r="AU192" s="19" t="s">
        <v>86</v>
      </c>
    </row>
    <row r="193" s="13" customFormat="1">
      <c r="A193" s="13"/>
      <c r="B193" s="231"/>
      <c r="C193" s="232"/>
      <c r="D193" s="233" t="s">
        <v>144</v>
      </c>
      <c r="E193" s="234" t="s">
        <v>1</v>
      </c>
      <c r="F193" s="235" t="s">
        <v>880</v>
      </c>
      <c r="G193" s="232"/>
      <c r="H193" s="234" t="s">
        <v>1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144</v>
      </c>
      <c r="AU193" s="241" t="s">
        <v>86</v>
      </c>
      <c r="AV193" s="13" t="s">
        <v>84</v>
      </c>
      <c r="AW193" s="13" t="s">
        <v>32</v>
      </c>
      <c r="AX193" s="13" t="s">
        <v>76</v>
      </c>
      <c r="AY193" s="241" t="s">
        <v>132</v>
      </c>
    </row>
    <row r="194" s="14" customFormat="1">
      <c r="A194" s="14"/>
      <c r="B194" s="242"/>
      <c r="C194" s="243"/>
      <c r="D194" s="233" t="s">
        <v>144</v>
      </c>
      <c r="E194" s="244" t="s">
        <v>1</v>
      </c>
      <c r="F194" s="245" t="s">
        <v>881</v>
      </c>
      <c r="G194" s="243"/>
      <c r="H194" s="246">
        <v>2305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144</v>
      </c>
      <c r="AU194" s="252" t="s">
        <v>86</v>
      </c>
      <c r="AV194" s="14" t="s">
        <v>86</v>
      </c>
      <c r="AW194" s="14" t="s">
        <v>32</v>
      </c>
      <c r="AX194" s="14" t="s">
        <v>76</v>
      </c>
      <c r="AY194" s="252" t="s">
        <v>132</v>
      </c>
    </row>
    <row r="195" s="14" customFormat="1">
      <c r="A195" s="14"/>
      <c r="B195" s="242"/>
      <c r="C195" s="243"/>
      <c r="D195" s="233" t="s">
        <v>144</v>
      </c>
      <c r="E195" s="244" t="s">
        <v>1</v>
      </c>
      <c r="F195" s="245" t="s">
        <v>811</v>
      </c>
      <c r="G195" s="243"/>
      <c r="H195" s="246">
        <v>-189.81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144</v>
      </c>
      <c r="AU195" s="252" t="s">
        <v>86</v>
      </c>
      <c r="AV195" s="14" t="s">
        <v>86</v>
      </c>
      <c r="AW195" s="14" t="s">
        <v>32</v>
      </c>
      <c r="AX195" s="14" t="s">
        <v>76</v>
      </c>
      <c r="AY195" s="252" t="s">
        <v>132</v>
      </c>
    </row>
    <row r="196" s="15" customFormat="1">
      <c r="A196" s="15"/>
      <c r="B196" s="253"/>
      <c r="C196" s="254"/>
      <c r="D196" s="233" t="s">
        <v>144</v>
      </c>
      <c r="E196" s="255" t="s">
        <v>1</v>
      </c>
      <c r="F196" s="256" t="s">
        <v>147</v>
      </c>
      <c r="G196" s="254"/>
      <c r="H196" s="257">
        <v>2115.1900000000001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3" t="s">
        <v>144</v>
      </c>
      <c r="AU196" s="263" t="s">
        <v>86</v>
      </c>
      <c r="AV196" s="15" t="s">
        <v>148</v>
      </c>
      <c r="AW196" s="15" t="s">
        <v>32</v>
      </c>
      <c r="AX196" s="15" t="s">
        <v>84</v>
      </c>
      <c r="AY196" s="263" t="s">
        <v>132</v>
      </c>
    </row>
    <row r="197" s="2" customFormat="1" ht="33" customHeight="1">
      <c r="A197" s="40"/>
      <c r="B197" s="41"/>
      <c r="C197" s="218" t="s">
        <v>138</v>
      </c>
      <c r="D197" s="218" t="s">
        <v>134</v>
      </c>
      <c r="E197" s="219" t="s">
        <v>882</v>
      </c>
      <c r="F197" s="220" t="s">
        <v>883</v>
      </c>
      <c r="G197" s="221" t="s">
        <v>142</v>
      </c>
      <c r="H197" s="222">
        <v>1730.1900000000001</v>
      </c>
      <c r="I197" s="223"/>
      <c r="J197" s="224">
        <f>ROUND(I197*H197,2)</f>
        <v>0</v>
      </c>
      <c r="K197" s="220" t="s">
        <v>170</v>
      </c>
      <c r="L197" s="46"/>
      <c r="M197" s="225" t="s">
        <v>1</v>
      </c>
      <c r="N197" s="226" t="s">
        <v>41</v>
      </c>
      <c r="O197" s="93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148</v>
      </c>
      <c r="AT197" s="229" t="s">
        <v>134</v>
      </c>
      <c r="AU197" s="229" t="s">
        <v>86</v>
      </c>
      <c r="AY197" s="19" t="s">
        <v>132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84</v>
      </c>
      <c r="BK197" s="230">
        <f>ROUND(I197*H197,2)</f>
        <v>0</v>
      </c>
      <c r="BL197" s="19" t="s">
        <v>148</v>
      </c>
      <c r="BM197" s="229" t="s">
        <v>884</v>
      </c>
    </row>
    <row r="198" s="2" customFormat="1">
      <c r="A198" s="40"/>
      <c r="B198" s="41"/>
      <c r="C198" s="42"/>
      <c r="D198" s="266" t="s">
        <v>172</v>
      </c>
      <c r="E198" s="42"/>
      <c r="F198" s="267" t="s">
        <v>885</v>
      </c>
      <c r="G198" s="42"/>
      <c r="H198" s="42"/>
      <c r="I198" s="268"/>
      <c r="J198" s="42"/>
      <c r="K198" s="42"/>
      <c r="L198" s="46"/>
      <c r="M198" s="269"/>
      <c r="N198" s="270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172</v>
      </c>
      <c r="AU198" s="19" t="s">
        <v>86</v>
      </c>
    </row>
    <row r="199" s="13" customFormat="1">
      <c r="A199" s="13"/>
      <c r="B199" s="231"/>
      <c r="C199" s="232"/>
      <c r="D199" s="233" t="s">
        <v>144</v>
      </c>
      <c r="E199" s="234" t="s">
        <v>1</v>
      </c>
      <c r="F199" s="235" t="s">
        <v>886</v>
      </c>
      <c r="G199" s="232"/>
      <c r="H199" s="234" t="s">
        <v>1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144</v>
      </c>
      <c r="AU199" s="241" t="s">
        <v>86</v>
      </c>
      <c r="AV199" s="13" t="s">
        <v>84</v>
      </c>
      <c r="AW199" s="13" t="s">
        <v>32</v>
      </c>
      <c r="AX199" s="13" t="s">
        <v>76</v>
      </c>
      <c r="AY199" s="241" t="s">
        <v>132</v>
      </c>
    </row>
    <row r="200" s="14" customFormat="1">
      <c r="A200" s="14"/>
      <c r="B200" s="242"/>
      <c r="C200" s="243"/>
      <c r="D200" s="233" t="s">
        <v>144</v>
      </c>
      <c r="E200" s="244" t="s">
        <v>1</v>
      </c>
      <c r="F200" s="245" t="s">
        <v>887</v>
      </c>
      <c r="G200" s="243"/>
      <c r="H200" s="246">
        <v>1920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144</v>
      </c>
      <c r="AU200" s="252" t="s">
        <v>86</v>
      </c>
      <c r="AV200" s="14" t="s">
        <v>86</v>
      </c>
      <c r="AW200" s="14" t="s">
        <v>32</v>
      </c>
      <c r="AX200" s="14" t="s">
        <v>76</v>
      </c>
      <c r="AY200" s="252" t="s">
        <v>132</v>
      </c>
    </row>
    <row r="201" s="14" customFormat="1">
      <c r="A201" s="14"/>
      <c r="B201" s="242"/>
      <c r="C201" s="243"/>
      <c r="D201" s="233" t="s">
        <v>144</v>
      </c>
      <c r="E201" s="244" t="s">
        <v>1</v>
      </c>
      <c r="F201" s="245" t="s">
        <v>811</v>
      </c>
      <c r="G201" s="243"/>
      <c r="H201" s="246">
        <v>-189.81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144</v>
      </c>
      <c r="AU201" s="252" t="s">
        <v>86</v>
      </c>
      <c r="AV201" s="14" t="s">
        <v>86</v>
      </c>
      <c r="AW201" s="14" t="s">
        <v>32</v>
      </c>
      <c r="AX201" s="14" t="s">
        <v>76</v>
      </c>
      <c r="AY201" s="252" t="s">
        <v>132</v>
      </c>
    </row>
    <row r="202" s="15" customFormat="1">
      <c r="A202" s="15"/>
      <c r="B202" s="253"/>
      <c r="C202" s="254"/>
      <c r="D202" s="233" t="s">
        <v>144</v>
      </c>
      <c r="E202" s="255" t="s">
        <v>1</v>
      </c>
      <c r="F202" s="256" t="s">
        <v>147</v>
      </c>
      <c r="G202" s="254"/>
      <c r="H202" s="257">
        <v>1730.1900000000001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3" t="s">
        <v>144</v>
      </c>
      <c r="AU202" s="263" t="s">
        <v>86</v>
      </c>
      <c r="AV202" s="15" t="s">
        <v>148</v>
      </c>
      <c r="AW202" s="15" t="s">
        <v>32</v>
      </c>
      <c r="AX202" s="15" t="s">
        <v>84</v>
      </c>
      <c r="AY202" s="263" t="s">
        <v>132</v>
      </c>
    </row>
    <row r="203" s="2" customFormat="1" ht="37.8" customHeight="1">
      <c r="A203" s="40"/>
      <c r="B203" s="41"/>
      <c r="C203" s="218" t="s">
        <v>337</v>
      </c>
      <c r="D203" s="218" t="s">
        <v>134</v>
      </c>
      <c r="E203" s="219" t="s">
        <v>888</v>
      </c>
      <c r="F203" s="220" t="s">
        <v>889</v>
      </c>
      <c r="G203" s="221" t="s">
        <v>142</v>
      </c>
      <c r="H203" s="222">
        <v>1025</v>
      </c>
      <c r="I203" s="223"/>
      <c r="J203" s="224">
        <f>ROUND(I203*H203,2)</f>
        <v>0</v>
      </c>
      <c r="K203" s="220" t="s">
        <v>170</v>
      </c>
      <c r="L203" s="46"/>
      <c r="M203" s="225" t="s">
        <v>1</v>
      </c>
      <c r="N203" s="226" t="s">
        <v>41</v>
      </c>
      <c r="O203" s="93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148</v>
      </c>
      <c r="AT203" s="229" t="s">
        <v>134</v>
      </c>
      <c r="AU203" s="229" t="s">
        <v>86</v>
      </c>
      <c r="AY203" s="19" t="s">
        <v>132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84</v>
      </c>
      <c r="BK203" s="230">
        <f>ROUND(I203*H203,2)</f>
        <v>0</v>
      </c>
      <c r="BL203" s="19" t="s">
        <v>148</v>
      </c>
      <c r="BM203" s="229" t="s">
        <v>890</v>
      </c>
    </row>
    <row r="204" s="2" customFormat="1">
      <c r="A204" s="40"/>
      <c r="B204" s="41"/>
      <c r="C204" s="42"/>
      <c r="D204" s="266" t="s">
        <v>172</v>
      </c>
      <c r="E204" s="42"/>
      <c r="F204" s="267" t="s">
        <v>891</v>
      </c>
      <c r="G204" s="42"/>
      <c r="H204" s="42"/>
      <c r="I204" s="268"/>
      <c r="J204" s="42"/>
      <c r="K204" s="42"/>
      <c r="L204" s="46"/>
      <c r="M204" s="269"/>
      <c r="N204" s="270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172</v>
      </c>
      <c r="AU204" s="19" t="s">
        <v>86</v>
      </c>
    </row>
    <row r="205" s="14" customFormat="1">
      <c r="A205" s="14"/>
      <c r="B205" s="242"/>
      <c r="C205" s="243"/>
      <c r="D205" s="233" t="s">
        <v>144</v>
      </c>
      <c r="E205" s="244" t="s">
        <v>1</v>
      </c>
      <c r="F205" s="245" t="s">
        <v>892</v>
      </c>
      <c r="G205" s="243"/>
      <c r="H205" s="246">
        <v>640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144</v>
      </c>
      <c r="AU205" s="252" t="s">
        <v>86</v>
      </c>
      <c r="AV205" s="14" t="s">
        <v>86</v>
      </c>
      <c r="AW205" s="14" t="s">
        <v>32</v>
      </c>
      <c r="AX205" s="14" t="s">
        <v>76</v>
      </c>
      <c r="AY205" s="252" t="s">
        <v>132</v>
      </c>
    </row>
    <row r="206" s="14" customFormat="1">
      <c r="A206" s="14"/>
      <c r="B206" s="242"/>
      <c r="C206" s="243"/>
      <c r="D206" s="233" t="s">
        <v>144</v>
      </c>
      <c r="E206" s="244" t="s">
        <v>1</v>
      </c>
      <c r="F206" s="245" t="s">
        <v>893</v>
      </c>
      <c r="G206" s="243"/>
      <c r="H206" s="246">
        <v>385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144</v>
      </c>
      <c r="AU206" s="252" t="s">
        <v>86</v>
      </c>
      <c r="AV206" s="14" t="s">
        <v>86</v>
      </c>
      <c r="AW206" s="14" t="s">
        <v>32</v>
      </c>
      <c r="AX206" s="14" t="s">
        <v>76</v>
      </c>
      <c r="AY206" s="252" t="s">
        <v>132</v>
      </c>
    </row>
    <row r="207" s="15" customFormat="1">
      <c r="A207" s="15"/>
      <c r="B207" s="253"/>
      <c r="C207" s="254"/>
      <c r="D207" s="233" t="s">
        <v>144</v>
      </c>
      <c r="E207" s="255" t="s">
        <v>1</v>
      </c>
      <c r="F207" s="256" t="s">
        <v>147</v>
      </c>
      <c r="G207" s="254"/>
      <c r="H207" s="257">
        <v>1025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3" t="s">
        <v>144</v>
      </c>
      <c r="AU207" s="263" t="s">
        <v>86</v>
      </c>
      <c r="AV207" s="15" t="s">
        <v>148</v>
      </c>
      <c r="AW207" s="15" t="s">
        <v>32</v>
      </c>
      <c r="AX207" s="15" t="s">
        <v>84</v>
      </c>
      <c r="AY207" s="263" t="s">
        <v>132</v>
      </c>
    </row>
    <row r="208" s="12" customFormat="1" ht="22.8" customHeight="1">
      <c r="A208" s="12"/>
      <c r="B208" s="204"/>
      <c r="C208" s="205"/>
      <c r="D208" s="206" t="s">
        <v>75</v>
      </c>
      <c r="E208" s="264" t="s">
        <v>580</v>
      </c>
      <c r="F208" s="264" t="s">
        <v>581</v>
      </c>
      <c r="G208" s="205"/>
      <c r="H208" s="205"/>
      <c r="I208" s="208"/>
      <c r="J208" s="265">
        <f>BK208</f>
        <v>0</v>
      </c>
      <c r="K208" s="205"/>
      <c r="L208" s="210"/>
      <c r="M208" s="211"/>
      <c r="N208" s="212"/>
      <c r="O208" s="212"/>
      <c r="P208" s="213">
        <f>SUM(P209:P227)</f>
        <v>0</v>
      </c>
      <c r="Q208" s="212"/>
      <c r="R208" s="213">
        <f>SUM(R209:R227)</f>
        <v>0</v>
      </c>
      <c r="S208" s="212"/>
      <c r="T208" s="214">
        <f>SUM(T209:T227)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5" t="s">
        <v>84</v>
      </c>
      <c r="AT208" s="216" t="s">
        <v>75</v>
      </c>
      <c r="AU208" s="216" t="s">
        <v>84</v>
      </c>
      <c r="AY208" s="215" t="s">
        <v>132</v>
      </c>
      <c r="BK208" s="217">
        <f>SUM(BK209:BK227)</f>
        <v>0</v>
      </c>
    </row>
    <row r="209" s="2" customFormat="1" ht="37.8" customHeight="1">
      <c r="A209" s="40"/>
      <c r="B209" s="41"/>
      <c r="C209" s="218" t="s">
        <v>346</v>
      </c>
      <c r="D209" s="218" t="s">
        <v>134</v>
      </c>
      <c r="E209" s="219" t="s">
        <v>583</v>
      </c>
      <c r="F209" s="220" t="s">
        <v>584</v>
      </c>
      <c r="G209" s="221" t="s">
        <v>341</v>
      </c>
      <c r="H209" s="222">
        <v>1145</v>
      </c>
      <c r="I209" s="223"/>
      <c r="J209" s="224">
        <f>ROUND(I209*H209,2)</f>
        <v>0</v>
      </c>
      <c r="K209" s="220" t="s">
        <v>170</v>
      </c>
      <c r="L209" s="46"/>
      <c r="M209" s="225" t="s">
        <v>1</v>
      </c>
      <c r="N209" s="226" t="s">
        <v>41</v>
      </c>
      <c r="O209" s="93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9" t="s">
        <v>138</v>
      </c>
      <c r="AT209" s="229" t="s">
        <v>134</v>
      </c>
      <c r="AU209" s="229" t="s">
        <v>86</v>
      </c>
      <c r="AY209" s="19" t="s">
        <v>132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9" t="s">
        <v>84</v>
      </c>
      <c r="BK209" s="230">
        <f>ROUND(I209*H209,2)</f>
        <v>0</v>
      </c>
      <c r="BL209" s="19" t="s">
        <v>138</v>
      </c>
      <c r="BM209" s="229" t="s">
        <v>894</v>
      </c>
    </row>
    <row r="210" s="2" customFormat="1">
      <c r="A210" s="40"/>
      <c r="B210" s="41"/>
      <c r="C210" s="42"/>
      <c r="D210" s="266" t="s">
        <v>172</v>
      </c>
      <c r="E210" s="42"/>
      <c r="F210" s="267" t="s">
        <v>586</v>
      </c>
      <c r="G210" s="42"/>
      <c r="H210" s="42"/>
      <c r="I210" s="268"/>
      <c r="J210" s="42"/>
      <c r="K210" s="42"/>
      <c r="L210" s="46"/>
      <c r="M210" s="269"/>
      <c r="N210" s="270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172</v>
      </c>
      <c r="AU210" s="19" t="s">
        <v>86</v>
      </c>
    </row>
    <row r="211" s="14" customFormat="1">
      <c r="A211" s="14"/>
      <c r="B211" s="242"/>
      <c r="C211" s="243"/>
      <c r="D211" s="233" t="s">
        <v>144</v>
      </c>
      <c r="E211" s="244" t="s">
        <v>1</v>
      </c>
      <c r="F211" s="245" t="s">
        <v>895</v>
      </c>
      <c r="G211" s="243"/>
      <c r="H211" s="246">
        <v>1145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144</v>
      </c>
      <c r="AU211" s="252" t="s">
        <v>86</v>
      </c>
      <c r="AV211" s="14" t="s">
        <v>86</v>
      </c>
      <c r="AW211" s="14" t="s">
        <v>32</v>
      </c>
      <c r="AX211" s="14" t="s">
        <v>76</v>
      </c>
      <c r="AY211" s="252" t="s">
        <v>132</v>
      </c>
    </row>
    <row r="212" s="15" customFormat="1">
      <c r="A212" s="15"/>
      <c r="B212" s="253"/>
      <c r="C212" s="254"/>
      <c r="D212" s="233" t="s">
        <v>144</v>
      </c>
      <c r="E212" s="255" t="s">
        <v>1</v>
      </c>
      <c r="F212" s="256" t="s">
        <v>147</v>
      </c>
      <c r="G212" s="254"/>
      <c r="H212" s="257">
        <v>1145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3" t="s">
        <v>144</v>
      </c>
      <c r="AU212" s="263" t="s">
        <v>86</v>
      </c>
      <c r="AV212" s="15" t="s">
        <v>148</v>
      </c>
      <c r="AW212" s="15" t="s">
        <v>32</v>
      </c>
      <c r="AX212" s="15" t="s">
        <v>84</v>
      </c>
      <c r="AY212" s="263" t="s">
        <v>132</v>
      </c>
    </row>
    <row r="213" s="2" customFormat="1" ht="37.8" customHeight="1">
      <c r="A213" s="40"/>
      <c r="B213" s="41"/>
      <c r="C213" s="218" t="s">
        <v>354</v>
      </c>
      <c r="D213" s="218" t="s">
        <v>134</v>
      </c>
      <c r="E213" s="219" t="s">
        <v>589</v>
      </c>
      <c r="F213" s="220" t="s">
        <v>590</v>
      </c>
      <c r="G213" s="221" t="s">
        <v>341</v>
      </c>
      <c r="H213" s="222">
        <v>11450</v>
      </c>
      <c r="I213" s="223"/>
      <c r="J213" s="224">
        <f>ROUND(I213*H213,2)</f>
        <v>0</v>
      </c>
      <c r="K213" s="220" t="s">
        <v>170</v>
      </c>
      <c r="L213" s="46"/>
      <c r="M213" s="225" t="s">
        <v>1</v>
      </c>
      <c r="N213" s="226" t="s">
        <v>41</v>
      </c>
      <c r="O213" s="93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148</v>
      </c>
      <c r="AT213" s="229" t="s">
        <v>134</v>
      </c>
      <c r="AU213" s="229" t="s">
        <v>86</v>
      </c>
      <c r="AY213" s="19" t="s">
        <v>132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84</v>
      </c>
      <c r="BK213" s="230">
        <f>ROUND(I213*H213,2)</f>
        <v>0</v>
      </c>
      <c r="BL213" s="19" t="s">
        <v>148</v>
      </c>
      <c r="BM213" s="229" t="s">
        <v>896</v>
      </c>
    </row>
    <row r="214" s="2" customFormat="1">
      <c r="A214" s="40"/>
      <c r="B214" s="41"/>
      <c r="C214" s="42"/>
      <c r="D214" s="266" t="s">
        <v>172</v>
      </c>
      <c r="E214" s="42"/>
      <c r="F214" s="267" t="s">
        <v>592</v>
      </c>
      <c r="G214" s="42"/>
      <c r="H214" s="42"/>
      <c r="I214" s="268"/>
      <c r="J214" s="42"/>
      <c r="K214" s="42"/>
      <c r="L214" s="46"/>
      <c r="M214" s="269"/>
      <c r="N214" s="270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172</v>
      </c>
      <c r="AU214" s="19" t="s">
        <v>86</v>
      </c>
    </row>
    <row r="215" s="14" customFormat="1">
      <c r="A215" s="14"/>
      <c r="B215" s="242"/>
      <c r="C215" s="243"/>
      <c r="D215" s="233" t="s">
        <v>144</v>
      </c>
      <c r="E215" s="244" t="s">
        <v>1</v>
      </c>
      <c r="F215" s="245" t="s">
        <v>897</v>
      </c>
      <c r="G215" s="243"/>
      <c r="H215" s="246">
        <v>11450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144</v>
      </c>
      <c r="AU215" s="252" t="s">
        <v>86</v>
      </c>
      <c r="AV215" s="14" t="s">
        <v>86</v>
      </c>
      <c r="AW215" s="14" t="s">
        <v>32</v>
      </c>
      <c r="AX215" s="14" t="s">
        <v>76</v>
      </c>
      <c r="AY215" s="252" t="s">
        <v>132</v>
      </c>
    </row>
    <row r="216" s="15" customFormat="1">
      <c r="A216" s="15"/>
      <c r="B216" s="253"/>
      <c r="C216" s="254"/>
      <c r="D216" s="233" t="s">
        <v>144</v>
      </c>
      <c r="E216" s="255" t="s">
        <v>1</v>
      </c>
      <c r="F216" s="256" t="s">
        <v>147</v>
      </c>
      <c r="G216" s="254"/>
      <c r="H216" s="257">
        <v>11450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3" t="s">
        <v>144</v>
      </c>
      <c r="AU216" s="263" t="s">
        <v>86</v>
      </c>
      <c r="AV216" s="15" t="s">
        <v>148</v>
      </c>
      <c r="AW216" s="15" t="s">
        <v>32</v>
      </c>
      <c r="AX216" s="15" t="s">
        <v>84</v>
      </c>
      <c r="AY216" s="263" t="s">
        <v>132</v>
      </c>
    </row>
    <row r="217" s="2" customFormat="1" ht="24.15" customHeight="1">
      <c r="A217" s="40"/>
      <c r="B217" s="41"/>
      <c r="C217" s="218" t="s">
        <v>359</v>
      </c>
      <c r="D217" s="218" t="s">
        <v>134</v>
      </c>
      <c r="E217" s="219" t="s">
        <v>595</v>
      </c>
      <c r="F217" s="220" t="s">
        <v>596</v>
      </c>
      <c r="G217" s="221" t="s">
        <v>341</v>
      </c>
      <c r="H217" s="222">
        <v>1145</v>
      </c>
      <c r="I217" s="223"/>
      <c r="J217" s="224">
        <f>ROUND(I217*H217,2)</f>
        <v>0</v>
      </c>
      <c r="K217" s="220" t="s">
        <v>170</v>
      </c>
      <c r="L217" s="46"/>
      <c r="M217" s="225" t="s">
        <v>1</v>
      </c>
      <c r="N217" s="226" t="s">
        <v>41</v>
      </c>
      <c r="O217" s="93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9" t="s">
        <v>148</v>
      </c>
      <c r="AT217" s="229" t="s">
        <v>134</v>
      </c>
      <c r="AU217" s="229" t="s">
        <v>86</v>
      </c>
      <c r="AY217" s="19" t="s">
        <v>132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84</v>
      </c>
      <c r="BK217" s="230">
        <f>ROUND(I217*H217,2)</f>
        <v>0</v>
      </c>
      <c r="BL217" s="19" t="s">
        <v>148</v>
      </c>
      <c r="BM217" s="229" t="s">
        <v>898</v>
      </c>
    </row>
    <row r="218" s="2" customFormat="1">
      <c r="A218" s="40"/>
      <c r="B218" s="41"/>
      <c r="C218" s="42"/>
      <c r="D218" s="266" t="s">
        <v>172</v>
      </c>
      <c r="E218" s="42"/>
      <c r="F218" s="267" t="s">
        <v>598</v>
      </c>
      <c r="G218" s="42"/>
      <c r="H218" s="42"/>
      <c r="I218" s="268"/>
      <c r="J218" s="42"/>
      <c r="K218" s="42"/>
      <c r="L218" s="46"/>
      <c r="M218" s="269"/>
      <c r="N218" s="270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172</v>
      </c>
      <c r="AU218" s="19" t="s">
        <v>86</v>
      </c>
    </row>
    <row r="219" s="14" customFormat="1">
      <c r="A219" s="14"/>
      <c r="B219" s="242"/>
      <c r="C219" s="243"/>
      <c r="D219" s="233" t="s">
        <v>144</v>
      </c>
      <c r="E219" s="244" t="s">
        <v>1</v>
      </c>
      <c r="F219" s="245" t="s">
        <v>899</v>
      </c>
      <c r="G219" s="243"/>
      <c r="H219" s="246">
        <v>1145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144</v>
      </c>
      <c r="AU219" s="252" t="s">
        <v>86</v>
      </c>
      <c r="AV219" s="14" t="s">
        <v>86</v>
      </c>
      <c r="AW219" s="14" t="s">
        <v>32</v>
      </c>
      <c r="AX219" s="14" t="s">
        <v>76</v>
      </c>
      <c r="AY219" s="252" t="s">
        <v>132</v>
      </c>
    </row>
    <row r="220" s="15" customFormat="1">
      <c r="A220" s="15"/>
      <c r="B220" s="253"/>
      <c r="C220" s="254"/>
      <c r="D220" s="233" t="s">
        <v>144</v>
      </c>
      <c r="E220" s="255" t="s">
        <v>1</v>
      </c>
      <c r="F220" s="256" t="s">
        <v>147</v>
      </c>
      <c r="G220" s="254"/>
      <c r="H220" s="257">
        <v>1145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3" t="s">
        <v>144</v>
      </c>
      <c r="AU220" s="263" t="s">
        <v>86</v>
      </c>
      <c r="AV220" s="15" t="s">
        <v>148</v>
      </c>
      <c r="AW220" s="15" t="s">
        <v>32</v>
      </c>
      <c r="AX220" s="15" t="s">
        <v>84</v>
      </c>
      <c r="AY220" s="263" t="s">
        <v>132</v>
      </c>
    </row>
    <row r="221" s="2" customFormat="1" ht="44.25" customHeight="1">
      <c r="A221" s="40"/>
      <c r="B221" s="41"/>
      <c r="C221" s="218" t="s">
        <v>396</v>
      </c>
      <c r="D221" s="218" t="s">
        <v>134</v>
      </c>
      <c r="E221" s="219" t="s">
        <v>900</v>
      </c>
      <c r="F221" s="220" t="s">
        <v>901</v>
      </c>
      <c r="G221" s="221" t="s">
        <v>341</v>
      </c>
      <c r="H221" s="222">
        <v>150</v>
      </c>
      <c r="I221" s="223"/>
      <c r="J221" s="224">
        <f>ROUND(I221*H221,2)</f>
        <v>0</v>
      </c>
      <c r="K221" s="220" t="s">
        <v>170</v>
      </c>
      <c r="L221" s="46"/>
      <c r="M221" s="225" t="s">
        <v>1</v>
      </c>
      <c r="N221" s="226" t="s">
        <v>41</v>
      </c>
      <c r="O221" s="93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9" t="s">
        <v>148</v>
      </c>
      <c r="AT221" s="229" t="s">
        <v>134</v>
      </c>
      <c r="AU221" s="229" t="s">
        <v>86</v>
      </c>
      <c r="AY221" s="19" t="s">
        <v>132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9" t="s">
        <v>84</v>
      </c>
      <c r="BK221" s="230">
        <f>ROUND(I221*H221,2)</f>
        <v>0</v>
      </c>
      <c r="BL221" s="19" t="s">
        <v>148</v>
      </c>
      <c r="BM221" s="229" t="s">
        <v>902</v>
      </c>
    </row>
    <row r="222" s="2" customFormat="1">
      <c r="A222" s="40"/>
      <c r="B222" s="41"/>
      <c r="C222" s="42"/>
      <c r="D222" s="266" t="s">
        <v>172</v>
      </c>
      <c r="E222" s="42"/>
      <c r="F222" s="267" t="s">
        <v>903</v>
      </c>
      <c r="G222" s="42"/>
      <c r="H222" s="42"/>
      <c r="I222" s="268"/>
      <c r="J222" s="42"/>
      <c r="K222" s="42"/>
      <c r="L222" s="46"/>
      <c r="M222" s="269"/>
      <c r="N222" s="270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172</v>
      </c>
      <c r="AU222" s="19" t="s">
        <v>86</v>
      </c>
    </row>
    <row r="223" s="14" customFormat="1">
      <c r="A223" s="14"/>
      <c r="B223" s="242"/>
      <c r="C223" s="243"/>
      <c r="D223" s="233" t="s">
        <v>144</v>
      </c>
      <c r="E223" s="244" t="s">
        <v>1</v>
      </c>
      <c r="F223" s="245" t="s">
        <v>904</v>
      </c>
      <c r="G223" s="243"/>
      <c r="H223" s="246">
        <v>150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144</v>
      </c>
      <c r="AU223" s="252" t="s">
        <v>86</v>
      </c>
      <c r="AV223" s="14" t="s">
        <v>86</v>
      </c>
      <c r="AW223" s="14" t="s">
        <v>32</v>
      </c>
      <c r="AX223" s="14" t="s">
        <v>76</v>
      </c>
      <c r="AY223" s="252" t="s">
        <v>132</v>
      </c>
    </row>
    <row r="224" s="15" customFormat="1">
      <c r="A224" s="15"/>
      <c r="B224" s="253"/>
      <c r="C224" s="254"/>
      <c r="D224" s="233" t="s">
        <v>144</v>
      </c>
      <c r="E224" s="255" t="s">
        <v>1</v>
      </c>
      <c r="F224" s="256" t="s">
        <v>147</v>
      </c>
      <c r="G224" s="254"/>
      <c r="H224" s="257">
        <v>150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3" t="s">
        <v>144</v>
      </c>
      <c r="AU224" s="263" t="s">
        <v>86</v>
      </c>
      <c r="AV224" s="15" t="s">
        <v>148</v>
      </c>
      <c r="AW224" s="15" t="s">
        <v>32</v>
      </c>
      <c r="AX224" s="15" t="s">
        <v>84</v>
      </c>
      <c r="AY224" s="263" t="s">
        <v>132</v>
      </c>
    </row>
    <row r="225" s="2" customFormat="1" ht="44.25" customHeight="1">
      <c r="A225" s="40"/>
      <c r="B225" s="41"/>
      <c r="C225" s="218" t="s">
        <v>7</v>
      </c>
      <c r="D225" s="218" t="s">
        <v>134</v>
      </c>
      <c r="E225" s="219" t="s">
        <v>905</v>
      </c>
      <c r="F225" s="220" t="s">
        <v>906</v>
      </c>
      <c r="G225" s="221" t="s">
        <v>341</v>
      </c>
      <c r="H225" s="222">
        <v>995</v>
      </c>
      <c r="I225" s="223"/>
      <c r="J225" s="224">
        <f>ROUND(I225*H225,2)</f>
        <v>0</v>
      </c>
      <c r="K225" s="220" t="s">
        <v>170</v>
      </c>
      <c r="L225" s="46"/>
      <c r="M225" s="225" t="s">
        <v>1</v>
      </c>
      <c r="N225" s="226" t="s">
        <v>41</v>
      </c>
      <c r="O225" s="93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9" t="s">
        <v>148</v>
      </c>
      <c r="AT225" s="229" t="s">
        <v>134</v>
      </c>
      <c r="AU225" s="229" t="s">
        <v>86</v>
      </c>
      <c r="AY225" s="19" t="s">
        <v>132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9" t="s">
        <v>84</v>
      </c>
      <c r="BK225" s="230">
        <f>ROUND(I225*H225,2)</f>
        <v>0</v>
      </c>
      <c r="BL225" s="19" t="s">
        <v>148</v>
      </c>
      <c r="BM225" s="229" t="s">
        <v>907</v>
      </c>
    </row>
    <row r="226" s="2" customFormat="1">
      <c r="A226" s="40"/>
      <c r="B226" s="41"/>
      <c r="C226" s="42"/>
      <c r="D226" s="266" t="s">
        <v>172</v>
      </c>
      <c r="E226" s="42"/>
      <c r="F226" s="267" t="s">
        <v>908</v>
      </c>
      <c r="G226" s="42"/>
      <c r="H226" s="42"/>
      <c r="I226" s="268"/>
      <c r="J226" s="42"/>
      <c r="K226" s="42"/>
      <c r="L226" s="46"/>
      <c r="M226" s="269"/>
      <c r="N226" s="270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172</v>
      </c>
      <c r="AU226" s="19" t="s">
        <v>86</v>
      </c>
    </row>
    <row r="227" s="14" customFormat="1">
      <c r="A227" s="14"/>
      <c r="B227" s="242"/>
      <c r="C227" s="243"/>
      <c r="D227" s="233" t="s">
        <v>144</v>
      </c>
      <c r="E227" s="244" t="s">
        <v>1</v>
      </c>
      <c r="F227" s="245" t="s">
        <v>909</v>
      </c>
      <c r="G227" s="243"/>
      <c r="H227" s="246">
        <v>995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144</v>
      </c>
      <c r="AU227" s="252" t="s">
        <v>86</v>
      </c>
      <c r="AV227" s="14" t="s">
        <v>86</v>
      </c>
      <c r="AW227" s="14" t="s">
        <v>32</v>
      </c>
      <c r="AX227" s="14" t="s">
        <v>84</v>
      </c>
      <c r="AY227" s="252" t="s">
        <v>132</v>
      </c>
    </row>
    <row r="228" s="12" customFormat="1" ht="22.8" customHeight="1">
      <c r="A228" s="12"/>
      <c r="B228" s="204"/>
      <c r="C228" s="205"/>
      <c r="D228" s="206" t="s">
        <v>75</v>
      </c>
      <c r="E228" s="264" t="s">
        <v>605</v>
      </c>
      <c r="F228" s="264" t="s">
        <v>606</v>
      </c>
      <c r="G228" s="205"/>
      <c r="H228" s="205"/>
      <c r="I228" s="208"/>
      <c r="J228" s="265">
        <f>BK228</f>
        <v>0</v>
      </c>
      <c r="K228" s="205"/>
      <c r="L228" s="210"/>
      <c r="M228" s="211"/>
      <c r="N228" s="212"/>
      <c r="O228" s="212"/>
      <c r="P228" s="213">
        <f>SUM(P229:P238)</f>
        <v>0</v>
      </c>
      <c r="Q228" s="212"/>
      <c r="R228" s="213">
        <f>SUM(R229:R238)</f>
        <v>0</v>
      </c>
      <c r="S228" s="212"/>
      <c r="T228" s="214">
        <f>SUM(T229:T238)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5" t="s">
        <v>84</v>
      </c>
      <c r="AT228" s="216" t="s">
        <v>75</v>
      </c>
      <c r="AU228" s="216" t="s">
        <v>84</v>
      </c>
      <c r="AY228" s="215" t="s">
        <v>132</v>
      </c>
      <c r="BK228" s="217">
        <f>SUM(BK229:BK238)</f>
        <v>0</v>
      </c>
    </row>
    <row r="229" s="2" customFormat="1" ht="49.05" customHeight="1">
      <c r="A229" s="40"/>
      <c r="B229" s="41"/>
      <c r="C229" s="218" t="s">
        <v>375</v>
      </c>
      <c r="D229" s="218" t="s">
        <v>134</v>
      </c>
      <c r="E229" s="219" t="s">
        <v>910</v>
      </c>
      <c r="F229" s="220" t="s">
        <v>911</v>
      </c>
      <c r="G229" s="221" t="s">
        <v>341</v>
      </c>
      <c r="H229" s="222">
        <v>448</v>
      </c>
      <c r="I229" s="223"/>
      <c r="J229" s="224">
        <f>ROUND(I229*H229,2)</f>
        <v>0</v>
      </c>
      <c r="K229" s="220" t="s">
        <v>170</v>
      </c>
      <c r="L229" s="46"/>
      <c r="M229" s="225" t="s">
        <v>1</v>
      </c>
      <c r="N229" s="226" t="s">
        <v>41</v>
      </c>
      <c r="O229" s="93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9" t="s">
        <v>148</v>
      </c>
      <c r="AT229" s="229" t="s">
        <v>134</v>
      </c>
      <c r="AU229" s="229" t="s">
        <v>86</v>
      </c>
      <c r="AY229" s="19" t="s">
        <v>132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9" t="s">
        <v>84</v>
      </c>
      <c r="BK229" s="230">
        <f>ROUND(I229*H229,2)</f>
        <v>0</v>
      </c>
      <c r="BL229" s="19" t="s">
        <v>148</v>
      </c>
      <c r="BM229" s="229" t="s">
        <v>912</v>
      </c>
    </row>
    <row r="230" s="2" customFormat="1">
      <c r="A230" s="40"/>
      <c r="B230" s="41"/>
      <c r="C230" s="42"/>
      <c r="D230" s="266" t="s">
        <v>172</v>
      </c>
      <c r="E230" s="42"/>
      <c r="F230" s="267" t="s">
        <v>913</v>
      </c>
      <c r="G230" s="42"/>
      <c r="H230" s="42"/>
      <c r="I230" s="268"/>
      <c r="J230" s="42"/>
      <c r="K230" s="42"/>
      <c r="L230" s="46"/>
      <c r="M230" s="269"/>
      <c r="N230" s="270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172</v>
      </c>
      <c r="AU230" s="19" t="s">
        <v>86</v>
      </c>
    </row>
    <row r="231" s="14" customFormat="1">
      <c r="A231" s="14"/>
      <c r="B231" s="242"/>
      <c r="C231" s="243"/>
      <c r="D231" s="233" t="s">
        <v>144</v>
      </c>
      <c r="E231" s="244" t="s">
        <v>1</v>
      </c>
      <c r="F231" s="245" t="s">
        <v>914</v>
      </c>
      <c r="G231" s="243"/>
      <c r="H231" s="246">
        <v>448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144</v>
      </c>
      <c r="AU231" s="252" t="s">
        <v>86</v>
      </c>
      <c r="AV231" s="14" t="s">
        <v>86</v>
      </c>
      <c r="AW231" s="14" t="s">
        <v>32</v>
      </c>
      <c r="AX231" s="14" t="s">
        <v>84</v>
      </c>
      <c r="AY231" s="252" t="s">
        <v>132</v>
      </c>
    </row>
    <row r="232" s="2" customFormat="1" ht="62.7" customHeight="1">
      <c r="A232" s="40"/>
      <c r="B232" s="41"/>
      <c r="C232" s="218" t="s">
        <v>382</v>
      </c>
      <c r="D232" s="218" t="s">
        <v>134</v>
      </c>
      <c r="E232" s="219" t="s">
        <v>915</v>
      </c>
      <c r="F232" s="220" t="s">
        <v>916</v>
      </c>
      <c r="G232" s="221" t="s">
        <v>341</v>
      </c>
      <c r="H232" s="222">
        <v>448</v>
      </c>
      <c r="I232" s="223"/>
      <c r="J232" s="224">
        <f>ROUND(I232*H232,2)</f>
        <v>0</v>
      </c>
      <c r="K232" s="220" t="s">
        <v>170</v>
      </c>
      <c r="L232" s="46"/>
      <c r="M232" s="225" t="s">
        <v>1</v>
      </c>
      <c r="N232" s="226" t="s">
        <v>41</v>
      </c>
      <c r="O232" s="93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148</v>
      </c>
      <c r="AT232" s="229" t="s">
        <v>134</v>
      </c>
      <c r="AU232" s="229" t="s">
        <v>86</v>
      </c>
      <c r="AY232" s="19" t="s">
        <v>132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84</v>
      </c>
      <c r="BK232" s="230">
        <f>ROUND(I232*H232,2)</f>
        <v>0</v>
      </c>
      <c r="BL232" s="19" t="s">
        <v>148</v>
      </c>
      <c r="BM232" s="229" t="s">
        <v>917</v>
      </c>
    </row>
    <row r="233" s="2" customFormat="1">
      <c r="A233" s="40"/>
      <c r="B233" s="41"/>
      <c r="C233" s="42"/>
      <c r="D233" s="266" t="s">
        <v>172</v>
      </c>
      <c r="E233" s="42"/>
      <c r="F233" s="267" t="s">
        <v>918</v>
      </c>
      <c r="G233" s="42"/>
      <c r="H233" s="42"/>
      <c r="I233" s="268"/>
      <c r="J233" s="42"/>
      <c r="K233" s="42"/>
      <c r="L233" s="46"/>
      <c r="M233" s="269"/>
      <c r="N233" s="270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172</v>
      </c>
      <c r="AU233" s="19" t="s">
        <v>86</v>
      </c>
    </row>
    <row r="234" s="14" customFormat="1">
      <c r="A234" s="14"/>
      <c r="B234" s="242"/>
      <c r="C234" s="243"/>
      <c r="D234" s="233" t="s">
        <v>144</v>
      </c>
      <c r="E234" s="244" t="s">
        <v>1</v>
      </c>
      <c r="F234" s="245" t="s">
        <v>914</v>
      </c>
      <c r="G234" s="243"/>
      <c r="H234" s="246">
        <v>448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144</v>
      </c>
      <c r="AU234" s="252" t="s">
        <v>86</v>
      </c>
      <c r="AV234" s="14" t="s">
        <v>86</v>
      </c>
      <c r="AW234" s="14" t="s">
        <v>32</v>
      </c>
      <c r="AX234" s="14" t="s">
        <v>84</v>
      </c>
      <c r="AY234" s="252" t="s">
        <v>132</v>
      </c>
    </row>
    <row r="235" s="2" customFormat="1" ht="66.75" customHeight="1">
      <c r="A235" s="40"/>
      <c r="B235" s="41"/>
      <c r="C235" s="218" t="s">
        <v>389</v>
      </c>
      <c r="D235" s="218" t="s">
        <v>134</v>
      </c>
      <c r="E235" s="219" t="s">
        <v>919</v>
      </c>
      <c r="F235" s="220" t="s">
        <v>920</v>
      </c>
      <c r="G235" s="221" t="s">
        <v>341</v>
      </c>
      <c r="H235" s="222">
        <v>3584</v>
      </c>
      <c r="I235" s="223"/>
      <c r="J235" s="224">
        <f>ROUND(I235*H235,2)</f>
        <v>0</v>
      </c>
      <c r="K235" s="220" t="s">
        <v>170</v>
      </c>
      <c r="L235" s="46"/>
      <c r="M235" s="225" t="s">
        <v>1</v>
      </c>
      <c r="N235" s="226" t="s">
        <v>41</v>
      </c>
      <c r="O235" s="93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148</v>
      </c>
      <c r="AT235" s="229" t="s">
        <v>134</v>
      </c>
      <c r="AU235" s="229" t="s">
        <v>86</v>
      </c>
      <c r="AY235" s="19" t="s">
        <v>132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84</v>
      </c>
      <c r="BK235" s="230">
        <f>ROUND(I235*H235,2)</f>
        <v>0</v>
      </c>
      <c r="BL235" s="19" t="s">
        <v>148</v>
      </c>
      <c r="BM235" s="229" t="s">
        <v>921</v>
      </c>
    </row>
    <row r="236" s="2" customFormat="1">
      <c r="A236" s="40"/>
      <c r="B236" s="41"/>
      <c r="C236" s="42"/>
      <c r="D236" s="266" t="s">
        <v>172</v>
      </c>
      <c r="E236" s="42"/>
      <c r="F236" s="267" t="s">
        <v>922</v>
      </c>
      <c r="G236" s="42"/>
      <c r="H236" s="42"/>
      <c r="I236" s="268"/>
      <c r="J236" s="42"/>
      <c r="K236" s="42"/>
      <c r="L236" s="46"/>
      <c r="M236" s="269"/>
      <c r="N236" s="270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172</v>
      </c>
      <c r="AU236" s="19" t="s">
        <v>86</v>
      </c>
    </row>
    <row r="237" s="14" customFormat="1">
      <c r="A237" s="14"/>
      <c r="B237" s="242"/>
      <c r="C237" s="243"/>
      <c r="D237" s="233" t="s">
        <v>144</v>
      </c>
      <c r="E237" s="244" t="s">
        <v>1</v>
      </c>
      <c r="F237" s="245" t="s">
        <v>923</v>
      </c>
      <c r="G237" s="243"/>
      <c r="H237" s="246">
        <v>3584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2" t="s">
        <v>144</v>
      </c>
      <c r="AU237" s="252" t="s">
        <v>86</v>
      </c>
      <c r="AV237" s="14" t="s">
        <v>86</v>
      </c>
      <c r="AW237" s="14" t="s">
        <v>32</v>
      </c>
      <c r="AX237" s="14" t="s">
        <v>76</v>
      </c>
      <c r="AY237" s="252" t="s">
        <v>132</v>
      </c>
    </row>
    <row r="238" s="15" customFormat="1">
      <c r="A238" s="15"/>
      <c r="B238" s="253"/>
      <c r="C238" s="254"/>
      <c r="D238" s="233" t="s">
        <v>144</v>
      </c>
      <c r="E238" s="255" t="s">
        <v>1</v>
      </c>
      <c r="F238" s="256" t="s">
        <v>147</v>
      </c>
      <c r="G238" s="254"/>
      <c r="H238" s="257">
        <v>3584</v>
      </c>
      <c r="I238" s="258"/>
      <c r="J238" s="254"/>
      <c r="K238" s="254"/>
      <c r="L238" s="259"/>
      <c r="M238" s="289"/>
      <c r="N238" s="290"/>
      <c r="O238" s="290"/>
      <c r="P238" s="290"/>
      <c r="Q238" s="290"/>
      <c r="R238" s="290"/>
      <c r="S238" s="290"/>
      <c r="T238" s="29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3" t="s">
        <v>144</v>
      </c>
      <c r="AU238" s="263" t="s">
        <v>86</v>
      </c>
      <c r="AV238" s="15" t="s">
        <v>148</v>
      </c>
      <c r="AW238" s="15" t="s">
        <v>32</v>
      </c>
      <c r="AX238" s="15" t="s">
        <v>84</v>
      </c>
      <c r="AY238" s="263" t="s">
        <v>132</v>
      </c>
    </row>
    <row r="239" s="2" customFormat="1" ht="6.96" customHeight="1">
      <c r="A239" s="40"/>
      <c r="B239" s="68"/>
      <c r="C239" s="69"/>
      <c r="D239" s="69"/>
      <c r="E239" s="69"/>
      <c r="F239" s="69"/>
      <c r="G239" s="69"/>
      <c r="H239" s="69"/>
      <c r="I239" s="69"/>
      <c r="J239" s="69"/>
      <c r="K239" s="69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o1ZLwnPn0/VRzxwC6SBXTL6PAUyvahhZijsMJ56GNpTjFNJmk0P4EZCkMLyxeJtlko4zeBPoNZbpCX5jTGoDqQ==" hashValue="+oACIMM/DqUN/F9JnoPmhHpTqggkCL6bPAOTwYyCcQPJFvJKxPRmAIXdc/2aZZsxMFXTrIaqAcQMmHVLnEffDw==" algorithmName="SHA-512" password="CC35"/>
  <autoFilter ref="C121:K2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1/113311121"/>
    <hyperlink ref="F132" r:id="rId2" display="https://podminky.urs.cz/item/CS_URS_2024_01/121151123"/>
    <hyperlink ref="F137" r:id="rId3" display="https://podminky.urs.cz/item/CS_URS_2024_01/122251104"/>
    <hyperlink ref="F141" r:id="rId4" display="https://podminky.urs.cz/item/CS_URS_2024_01/162351103"/>
    <hyperlink ref="F146" r:id="rId5" display="https://podminky.urs.cz/item/CS_URS_2024_01/162351104"/>
    <hyperlink ref="F150" r:id="rId6" display="https://podminky.urs.cz/item/CS_URS_2024_01/167151111"/>
    <hyperlink ref="F154" r:id="rId7" display="https://podminky.urs.cz/item/CS_URS_2024_01/171151103"/>
    <hyperlink ref="F157" r:id="rId8" display="https://podminky.urs.cz/item/CS_URS_2024_01/181351115"/>
    <hyperlink ref="F162" r:id="rId9" display="https://podminky.urs.cz/item/CS_URS_2024_01/113151111"/>
    <hyperlink ref="F167" r:id="rId10" display="https://podminky.urs.cz/item/CS_URS_2024_01/213141113"/>
    <hyperlink ref="F177" r:id="rId11" display="https://podminky.urs.cz/item/CS_URS_2024_01/291211111"/>
    <hyperlink ref="F192" r:id="rId12" display="https://podminky.urs.cz/item/CS_URS_2024_01/113107222"/>
    <hyperlink ref="F198" r:id="rId13" display="https://podminky.urs.cz/item/CS_URS_2024_01/564871111"/>
    <hyperlink ref="F204" r:id="rId14" display="https://podminky.urs.cz/item/CS_URS_2024_01/564961315"/>
    <hyperlink ref="F210" r:id="rId15" display="https://podminky.urs.cz/item/CS_URS_2024_01/997221551"/>
    <hyperlink ref="F214" r:id="rId16" display="https://podminky.urs.cz/item/CS_URS_2024_01/997221559"/>
    <hyperlink ref="F218" r:id="rId17" display="https://podminky.urs.cz/item/CS_URS_2024_01/997221611"/>
    <hyperlink ref="F222" r:id="rId18" display="https://podminky.urs.cz/item/CS_URS_2024_01/997221861"/>
    <hyperlink ref="F226" r:id="rId19" display="https://podminky.urs.cz/item/CS_URS_2024_01/997221873"/>
    <hyperlink ref="F230" r:id="rId20" display="https://podminky.urs.cz/item/CS_URS_2024_01/998226011"/>
    <hyperlink ref="F233" r:id="rId21" display="https://podminky.urs.cz/item/CS_URS_2024_01/998226094"/>
    <hyperlink ref="F236" r:id="rId22" display="https://podminky.urs.cz/item/CS_URS_2024_01/99822609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86</v>
      </c>
    </row>
    <row r="4" s="1" customFormat="1" ht="24.96" customHeight="1">
      <c r="B4" s="22"/>
      <c r="D4" s="140" t="s">
        <v>102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16.5" customHeight="1">
      <c r="B7" s="22"/>
      <c r="E7" s="143" t="str">
        <f>'Rekapitulace stavby'!K6</f>
        <v>PI 16010 Oprava vnitřního povrchu potrubí obtoku vodojemu 1 a 2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103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924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804</v>
      </c>
      <c r="G12" s="40"/>
      <c r="H12" s="40"/>
      <c r="I12" s="142" t="s">
        <v>22</v>
      </c>
      <c r="J12" s="146" t="str">
        <f>'Rekapitulace stavby'!AN8</f>
        <v>7. 3. 2024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31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27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106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107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55.25" customHeight="1">
      <c r="A27" s="147"/>
      <c r="B27" s="148"/>
      <c r="C27" s="147"/>
      <c r="D27" s="147"/>
      <c r="E27" s="149" t="s">
        <v>108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36</v>
      </c>
      <c r="E30" s="40"/>
      <c r="F30" s="40"/>
      <c r="G30" s="40"/>
      <c r="H30" s="40"/>
      <c r="I30" s="40"/>
      <c r="J30" s="153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38</v>
      </c>
      <c r="G32" s="40"/>
      <c r="H32" s="40"/>
      <c r="I32" s="154" t="s">
        <v>37</v>
      </c>
      <c r="J32" s="154" t="s">
        <v>39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40</v>
      </c>
      <c r="E33" s="142" t="s">
        <v>41</v>
      </c>
      <c r="F33" s="156">
        <f>ROUND((SUM(BE117:BE133)),  2)</f>
        <v>0</v>
      </c>
      <c r="G33" s="40"/>
      <c r="H33" s="40"/>
      <c r="I33" s="157">
        <v>0.20999999999999999</v>
      </c>
      <c r="J33" s="156">
        <f>ROUND(((SUM(BE117:BE133))*I33),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42</v>
      </c>
      <c r="F34" s="156">
        <f>ROUND((SUM(BF117:BF133)),  2)</f>
        <v>0</v>
      </c>
      <c r="G34" s="40"/>
      <c r="H34" s="40"/>
      <c r="I34" s="157">
        <v>0.12</v>
      </c>
      <c r="J34" s="156">
        <f>ROUND(((SUM(BF117:BF133))*I34),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43</v>
      </c>
      <c r="F35" s="156">
        <f>ROUND((SUM(BG117:BG133)),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44</v>
      </c>
      <c r="F36" s="156">
        <f>ROUND((SUM(BH117:BH133)),  2)</f>
        <v>0</v>
      </c>
      <c r="G36" s="40"/>
      <c r="H36" s="40"/>
      <c r="I36" s="157">
        <v>0.12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45</v>
      </c>
      <c r="F37" s="156">
        <f>ROUND((SUM(BI117:BI133)),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6" t="str">
        <f>E7</f>
        <v>PI 16010 Oprava vnitřního povrchu potrubí obtoku vodojemu 1 a 2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103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06 - VRV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Zdiměčice u Prahy, Vestec u Prahy</v>
      </c>
      <c r="G89" s="42"/>
      <c r="H89" s="42"/>
      <c r="I89" s="34" t="s">
        <v>22</v>
      </c>
      <c r="J89" s="81" t="str">
        <f>IF(J12="","",J12)</f>
        <v>7. 3. 2024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 xml:space="preserve"> </v>
      </c>
      <c r="G91" s="42"/>
      <c r="H91" s="42"/>
      <c r="I91" s="34" t="s">
        <v>30</v>
      </c>
      <c r="J91" s="38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28</v>
      </c>
      <c r="D92" s="42"/>
      <c r="E92" s="42"/>
      <c r="F92" s="29" t="str">
        <f>IF(E18="","",E18)</f>
        <v>Vyplň údaj</v>
      </c>
      <c r="G92" s="42"/>
      <c r="H92" s="42"/>
      <c r="I92" s="34" t="s">
        <v>33</v>
      </c>
      <c r="J92" s="38" t="str">
        <f>E24</f>
        <v>Vodohospodářský rozvoj a výstavba a.s.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110</v>
      </c>
      <c r="D94" s="178"/>
      <c r="E94" s="178"/>
      <c r="F94" s="178"/>
      <c r="G94" s="178"/>
      <c r="H94" s="178"/>
      <c r="I94" s="178"/>
      <c r="J94" s="179" t="s">
        <v>111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112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113</v>
      </c>
    </row>
    <row r="97" s="9" customFormat="1" ht="24.96" customHeight="1">
      <c r="A97" s="9"/>
      <c r="B97" s="181"/>
      <c r="C97" s="182"/>
      <c r="D97" s="183" t="s">
        <v>925</v>
      </c>
      <c r="E97" s="184"/>
      <c r="F97" s="184"/>
      <c r="G97" s="184"/>
      <c r="H97" s="184"/>
      <c r="I97" s="184"/>
      <c r="J97" s="185">
        <f>J118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5" t="s">
        <v>117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76" t="str">
        <f>E7</f>
        <v>PI 16010 Oprava vnitřního povrchu potrubí obtoku vodojemu 1 a 2</v>
      </c>
      <c r="F107" s="34"/>
      <c r="G107" s="34"/>
      <c r="H107" s="34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103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06 - VRV - Vedlejší rozpočtové náklady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20</v>
      </c>
      <c r="D111" s="42"/>
      <c r="E111" s="42"/>
      <c r="F111" s="29" t="str">
        <f>F12</f>
        <v>Zdiměčice u Prahy, Vestec u Prahy</v>
      </c>
      <c r="G111" s="42"/>
      <c r="H111" s="42"/>
      <c r="I111" s="34" t="s">
        <v>22</v>
      </c>
      <c r="J111" s="81" t="str">
        <f>IF(J12="","",J12)</f>
        <v>7. 3. 2024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5.15" customHeight="1">
      <c r="A113" s="40"/>
      <c r="B113" s="41"/>
      <c r="C113" s="34" t="s">
        <v>24</v>
      </c>
      <c r="D113" s="42"/>
      <c r="E113" s="42"/>
      <c r="F113" s="29" t="str">
        <f>E15</f>
        <v xml:space="preserve"> </v>
      </c>
      <c r="G113" s="42"/>
      <c r="H113" s="42"/>
      <c r="I113" s="34" t="s">
        <v>30</v>
      </c>
      <c r="J113" s="38" t="str">
        <f>E21</f>
        <v xml:space="preserve"> 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5.65" customHeight="1">
      <c r="A114" s="40"/>
      <c r="B114" s="41"/>
      <c r="C114" s="34" t="s">
        <v>28</v>
      </c>
      <c r="D114" s="42"/>
      <c r="E114" s="42"/>
      <c r="F114" s="29" t="str">
        <f>IF(E18="","",E18)</f>
        <v>Vyplň údaj</v>
      </c>
      <c r="G114" s="42"/>
      <c r="H114" s="42"/>
      <c r="I114" s="34" t="s">
        <v>33</v>
      </c>
      <c r="J114" s="38" t="str">
        <f>E24</f>
        <v>Vodohospodářský rozvoj a výstavba a.s.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193"/>
      <c r="B116" s="194"/>
      <c r="C116" s="195" t="s">
        <v>118</v>
      </c>
      <c r="D116" s="196" t="s">
        <v>61</v>
      </c>
      <c r="E116" s="196" t="s">
        <v>57</v>
      </c>
      <c r="F116" s="196" t="s">
        <v>58</v>
      </c>
      <c r="G116" s="196" t="s">
        <v>119</v>
      </c>
      <c r="H116" s="196" t="s">
        <v>120</v>
      </c>
      <c r="I116" s="196" t="s">
        <v>121</v>
      </c>
      <c r="J116" s="196" t="s">
        <v>111</v>
      </c>
      <c r="K116" s="197" t="s">
        <v>122</v>
      </c>
      <c r="L116" s="198"/>
      <c r="M116" s="102" t="s">
        <v>1</v>
      </c>
      <c r="N116" s="103" t="s">
        <v>40</v>
      </c>
      <c r="O116" s="103" t="s">
        <v>123</v>
      </c>
      <c r="P116" s="103" t="s">
        <v>124</v>
      </c>
      <c r="Q116" s="103" t="s">
        <v>125</v>
      </c>
      <c r="R116" s="103" t="s">
        <v>126</v>
      </c>
      <c r="S116" s="103" t="s">
        <v>127</v>
      </c>
      <c r="T116" s="104" t="s">
        <v>128</v>
      </c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</row>
    <row r="117" s="2" customFormat="1" ht="22.8" customHeight="1">
      <c r="A117" s="40"/>
      <c r="B117" s="41"/>
      <c r="C117" s="109" t="s">
        <v>129</v>
      </c>
      <c r="D117" s="42"/>
      <c r="E117" s="42"/>
      <c r="F117" s="42"/>
      <c r="G117" s="42"/>
      <c r="H117" s="42"/>
      <c r="I117" s="42"/>
      <c r="J117" s="199">
        <f>BK117</f>
        <v>0</v>
      </c>
      <c r="K117" s="42"/>
      <c r="L117" s="46"/>
      <c r="M117" s="105"/>
      <c r="N117" s="200"/>
      <c r="O117" s="106"/>
      <c r="P117" s="201">
        <f>P118</f>
        <v>0</v>
      </c>
      <c r="Q117" s="106"/>
      <c r="R117" s="201">
        <f>R118</f>
        <v>0</v>
      </c>
      <c r="S117" s="106"/>
      <c r="T117" s="202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75</v>
      </c>
      <c r="AU117" s="19" t="s">
        <v>113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75</v>
      </c>
      <c r="E118" s="207" t="s">
        <v>926</v>
      </c>
      <c r="F118" s="207" t="s">
        <v>927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SUM(P119:P133)</f>
        <v>0</v>
      </c>
      <c r="Q118" s="212"/>
      <c r="R118" s="213">
        <f>SUM(R119:R133)</f>
        <v>0</v>
      </c>
      <c r="S118" s="212"/>
      <c r="T118" s="214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177</v>
      </c>
      <c r="AT118" s="216" t="s">
        <v>75</v>
      </c>
      <c r="AU118" s="216" t="s">
        <v>76</v>
      </c>
      <c r="AY118" s="215" t="s">
        <v>132</v>
      </c>
      <c r="BK118" s="217">
        <f>SUM(BK119:BK133)</f>
        <v>0</v>
      </c>
    </row>
    <row r="119" s="2" customFormat="1" ht="24.15" customHeight="1">
      <c r="A119" s="40"/>
      <c r="B119" s="41"/>
      <c r="C119" s="218" t="s">
        <v>84</v>
      </c>
      <c r="D119" s="218" t="s">
        <v>134</v>
      </c>
      <c r="E119" s="219" t="s">
        <v>928</v>
      </c>
      <c r="F119" s="220" t="s">
        <v>929</v>
      </c>
      <c r="G119" s="221" t="s">
        <v>137</v>
      </c>
      <c r="H119" s="222">
        <v>1</v>
      </c>
      <c r="I119" s="223"/>
      <c r="J119" s="224">
        <f>ROUND(I119*H119,2)</f>
        <v>0</v>
      </c>
      <c r="K119" s="220" t="s">
        <v>1</v>
      </c>
      <c r="L119" s="46"/>
      <c r="M119" s="225" t="s">
        <v>1</v>
      </c>
      <c r="N119" s="226" t="s">
        <v>41</v>
      </c>
      <c r="O119" s="9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148</v>
      </c>
      <c r="AT119" s="229" t="s">
        <v>134</v>
      </c>
      <c r="AU119" s="229" t="s">
        <v>84</v>
      </c>
      <c r="AY119" s="19" t="s">
        <v>132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84</v>
      </c>
      <c r="BK119" s="230">
        <f>ROUND(I119*H119,2)</f>
        <v>0</v>
      </c>
      <c r="BL119" s="19" t="s">
        <v>148</v>
      </c>
      <c r="BM119" s="229" t="s">
        <v>930</v>
      </c>
    </row>
    <row r="120" s="2" customFormat="1" ht="33" customHeight="1">
      <c r="A120" s="40"/>
      <c r="B120" s="41"/>
      <c r="C120" s="218" t="s">
        <v>86</v>
      </c>
      <c r="D120" s="218" t="s">
        <v>134</v>
      </c>
      <c r="E120" s="219" t="s">
        <v>931</v>
      </c>
      <c r="F120" s="220" t="s">
        <v>932</v>
      </c>
      <c r="G120" s="221" t="s">
        <v>137</v>
      </c>
      <c r="H120" s="222">
        <v>1</v>
      </c>
      <c r="I120" s="223"/>
      <c r="J120" s="224">
        <f>ROUND(I120*H120,2)</f>
        <v>0</v>
      </c>
      <c r="K120" s="220" t="s">
        <v>1</v>
      </c>
      <c r="L120" s="46"/>
      <c r="M120" s="225" t="s">
        <v>1</v>
      </c>
      <c r="N120" s="226" t="s">
        <v>41</v>
      </c>
      <c r="O120" s="93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181</v>
      </c>
      <c r="AT120" s="229" t="s">
        <v>134</v>
      </c>
      <c r="AU120" s="229" t="s">
        <v>84</v>
      </c>
      <c r="AY120" s="19" t="s">
        <v>132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84</v>
      </c>
      <c r="BK120" s="230">
        <f>ROUND(I120*H120,2)</f>
        <v>0</v>
      </c>
      <c r="BL120" s="19" t="s">
        <v>181</v>
      </c>
      <c r="BM120" s="229" t="s">
        <v>933</v>
      </c>
    </row>
    <row r="121" s="2" customFormat="1" ht="24.15" customHeight="1">
      <c r="A121" s="40"/>
      <c r="B121" s="41"/>
      <c r="C121" s="218" t="s">
        <v>152</v>
      </c>
      <c r="D121" s="218" t="s">
        <v>134</v>
      </c>
      <c r="E121" s="219" t="s">
        <v>934</v>
      </c>
      <c r="F121" s="220" t="s">
        <v>935</v>
      </c>
      <c r="G121" s="221" t="s">
        <v>137</v>
      </c>
      <c r="H121" s="222">
        <v>1</v>
      </c>
      <c r="I121" s="223"/>
      <c r="J121" s="224">
        <f>ROUND(I121*H121,2)</f>
        <v>0</v>
      </c>
      <c r="K121" s="220" t="s">
        <v>1</v>
      </c>
      <c r="L121" s="46"/>
      <c r="M121" s="225" t="s">
        <v>1</v>
      </c>
      <c r="N121" s="226" t="s">
        <v>41</v>
      </c>
      <c r="O121" s="9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181</v>
      </c>
      <c r="AT121" s="229" t="s">
        <v>134</v>
      </c>
      <c r="AU121" s="229" t="s">
        <v>84</v>
      </c>
      <c r="AY121" s="19" t="s">
        <v>132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84</v>
      </c>
      <c r="BK121" s="230">
        <f>ROUND(I121*H121,2)</f>
        <v>0</v>
      </c>
      <c r="BL121" s="19" t="s">
        <v>181</v>
      </c>
      <c r="BM121" s="229" t="s">
        <v>936</v>
      </c>
    </row>
    <row r="122" s="2" customFormat="1" ht="16.5" customHeight="1">
      <c r="A122" s="40"/>
      <c r="B122" s="41"/>
      <c r="C122" s="218" t="s">
        <v>148</v>
      </c>
      <c r="D122" s="218" t="s">
        <v>134</v>
      </c>
      <c r="E122" s="219" t="s">
        <v>937</v>
      </c>
      <c r="F122" s="220" t="s">
        <v>938</v>
      </c>
      <c r="G122" s="221" t="s">
        <v>137</v>
      </c>
      <c r="H122" s="222">
        <v>1</v>
      </c>
      <c r="I122" s="223"/>
      <c r="J122" s="224">
        <f>ROUND(I122*H122,2)</f>
        <v>0</v>
      </c>
      <c r="K122" s="220" t="s">
        <v>1</v>
      </c>
      <c r="L122" s="46"/>
      <c r="M122" s="225" t="s">
        <v>1</v>
      </c>
      <c r="N122" s="226" t="s">
        <v>41</v>
      </c>
      <c r="O122" s="93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181</v>
      </c>
      <c r="AT122" s="229" t="s">
        <v>134</v>
      </c>
      <c r="AU122" s="229" t="s">
        <v>84</v>
      </c>
      <c r="AY122" s="19" t="s">
        <v>132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84</v>
      </c>
      <c r="BK122" s="230">
        <f>ROUND(I122*H122,2)</f>
        <v>0</v>
      </c>
      <c r="BL122" s="19" t="s">
        <v>181</v>
      </c>
      <c r="BM122" s="229" t="s">
        <v>939</v>
      </c>
    </row>
    <row r="123" s="2" customFormat="1" ht="24.15" customHeight="1">
      <c r="A123" s="40"/>
      <c r="B123" s="41"/>
      <c r="C123" s="218" t="s">
        <v>177</v>
      </c>
      <c r="D123" s="218" t="s">
        <v>134</v>
      </c>
      <c r="E123" s="219" t="s">
        <v>940</v>
      </c>
      <c r="F123" s="220" t="s">
        <v>941</v>
      </c>
      <c r="G123" s="221" t="s">
        <v>137</v>
      </c>
      <c r="H123" s="222">
        <v>1</v>
      </c>
      <c r="I123" s="223"/>
      <c r="J123" s="224">
        <f>ROUND(I123*H123,2)</f>
        <v>0</v>
      </c>
      <c r="K123" s="220" t="s">
        <v>170</v>
      </c>
      <c r="L123" s="46"/>
      <c r="M123" s="225" t="s">
        <v>1</v>
      </c>
      <c r="N123" s="226" t="s">
        <v>41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181</v>
      </c>
      <c r="AT123" s="229" t="s">
        <v>134</v>
      </c>
      <c r="AU123" s="229" t="s">
        <v>84</v>
      </c>
      <c r="AY123" s="19" t="s">
        <v>132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84</v>
      </c>
      <c r="BK123" s="230">
        <f>ROUND(I123*H123,2)</f>
        <v>0</v>
      </c>
      <c r="BL123" s="19" t="s">
        <v>181</v>
      </c>
      <c r="BM123" s="229" t="s">
        <v>942</v>
      </c>
    </row>
    <row r="124" s="2" customFormat="1">
      <c r="A124" s="40"/>
      <c r="B124" s="41"/>
      <c r="C124" s="42"/>
      <c r="D124" s="266" t="s">
        <v>172</v>
      </c>
      <c r="E124" s="42"/>
      <c r="F124" s="267" t="s">
        <v>943</v>
      </c>
      <c r="G124" s="42"/>
      <c r="H124" s="42"/>
      <c r="I124" s="268"/>
      <c r="J124" s="42"/>
      <c r="K124" s="42"/>
      <c r="L124" s="46"/>
      <c r="M124" s="269"/>
      <c r="N124" s="270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172</v>
      </c>
      <c r="AU124" s="19" t="s">
        <v>84</v>
      </c>
    </row>
    <row r="125" s="2" customFormat="1" ht="16.5" customHeight="1">
      <c r="A125" s="40"/>
      <c r="B125" s="41"/>
      <c r="C125" s="218" t="s">
        <v>184</v>
      </c>
      <c r="D125" s="218" t="s">
        <v>134</v>
      </c>
      <c r="E125" s="219" t="s">
        <v>944</v>
      </c>
      <c r="F125" s="220" t="s">
        <v>945</v>
      </c>
      <c r="G125" s="221" t="s">
        <v>137</v>
      </c>
      <c r="H125" s="222">
        <v>1</v>
      </c>
      <c r="I125" s="223"/>
      <c r="J125" s="224">
        <f>ROUND(I125*H125,2)</f>
        <v>0</v>
      </c>
      <c r="K125" s="220" t="s">
        <v>1</v>
      </c>
      <c r="L125" s="46"/>
      <c r="M125" s="225" t="s">
        <v>1</v>
      </c>
      <c r="N125" s="226" t="s">
        <v>41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181</v>
      </c>
      <c r="AT125" s="229" t="s">
        <v>134</v>
      </c>
      <c r="AU125" s="229" t="s">
        <v>84</v>
      </c>
      <c r="AY125" s="19" t="s">
        <v>132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84</v>
      </c>
      <c r="BK125" s="230">
        <f>ROUND(I125*H125,2)</f>
        <v>0</v>
      </c>
      <c r="BL125" s="19" t="s">
        <v>181</v>
      </c>
      <c r="BM125" s="229" t="s">
        <v>946</v>
      </c>
    </row>
    <row r="126" s="2" customFormat="1" ht="24.15" customHeight="1">
      <c r="A126" s="40"/>
      <c r="B126" s="41"/>
      <c r="C126" s="218" t="s">
        <v>188</v>
      </c>
      <c r="D126" s="218" t="s">
        <v>134</v>
      </c>
      <c r="E126" s="219" t="s">
        <v>947</v>
      </c>
      <c r="F126" s="220" t="s">
        <v>948</v>
      </c>
      <c r="G126" s="221" t="s">
        <v>180</v>
      </c>
      <c r="H126" s="222">
        <v>8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41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181</v>
      </c>
      <c r="AT126" s="229" t="s">
        <v>134</v>
      </c>
      <c r="AU126" s="229" t="s">
        <v>84</v>
      </c>
      <c r="AY126" s="19" t="s">
        <v>132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84</v>
      </c>
      <c r="BK126" s="230">
        <f>ROUND(I126*H126,2)</f>
        <v>0</v>
      </c>
      <c r="BL126" s="19" t="s">
        <v>181</v>
      </c>
      <c r="BM126" s="229" t="s">
        <v>949</v>
      </c>
    </row>
    <row r="127" s="2" customFormat="1" ht="24.15" customHeight="1">
      <c r="A127" s="40"/>
      <c r="B127" s="41"/>
      <c r="C127" s="218" t="s">
        <v>164</v>
      </c>
      <c r="D127" s="218" t="s">
        <v>134</v>
      </c>
      <c r="E127" s="219" t="s">
        <v>950</v>
      </c>
      <c r="F127" s="220" t="s">
        <v>951</v>
      </c>
      <c r="G127" s="221" t="s">
        <v>180</v>
      </c>
      <c r="H127" s="222">
        <v>6</v>
      </c>
      <c r="I127" s="223"/>
      <c r="J127" s="224">
        <f>ROUND(I127*H127,2)</f>
        <v>0</v>
      </c>
      <c r="K127" s="220" t="s">
        <v>1</v>
      </c>
      <c r="L127" s="46"/>
      <c r="M127" s="225" t="s">
        <v>1</v>
      </c>
      <c r="N127" s="226" t="s">
        <v>41</v>
      </c>
      <c r="O127" s="9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181</v>
      </c>
      <c r="AT127" s="229" t="s">
        <v>134</v>
      </c>
      <c r="AU127" s="229" t="s">
        <v>84</v>
      </c>
      <c r="AY127" s="19" t="s">
        <v>132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84</v>
      </c>
      <c r="BK127" s="230">
        <f>ROUND(I127*H127,2)</f>
        <v>0</v>
      </c>
      <c r="BL127" s="19" t="s">
        <v>181</v>
      </c>
      <c r="BM127" s="229" t="s">
        <v>952</v>
      </c>
    </row>
    <row r="128" s="2" customFormat="1" ht="16.5" customHeight="1">
      <c r="A128" s="40"/>
      <c r="B128" s="41"/>
      <c r="C128" s="218" t="s">
        <v>133</v>
      </c>
      <c r="D128" s="218" t="s">
        <v>134</v>
      </c>
      <c r="E128" s="219" t="s">
        <v>953</v>
      </c>
      <c r="F128" s="220" t="s">
        <v>954</v>
      </c>
      <c r="G128" s="221" t="s">
        <v>137</v>
      </c>
      <c r="H128" s="222">
        <v>1</v>
      </c>
      <c r="I128" s="223"/>
      <c r="J128" s="224">
        <f>ROUND(I128*H128,2)</f>
        <v>0</v>
      </c>
      <c r="K128" s="220" t="s">
        <v>1</v>
      </c>
      <c r="L128" s="46"/>
      <c r="M128" s="225" t="s">
        <v>1</v>
      </c>
      <c r="N128" s="226" t="s">
        <v>41</v>
      </c>
      <c r="O128" s="9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181</v>
      </c>
      <c r="AT128" s="229" t="s">
        <v>134</v>
      </c>
      <c r="AU128" s="229" t="s">
        <v>84</v>
      </c>
      <c r="AY128" s="19" t="s">
        <v>132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84</v>
      </c>
      <c r="BK128" s="230">
        <f>ROUND(I128*H128,2)</f>
        <v>0</v>
      </c>
      <c r="BL128" s="19" t="s">
        <v>181</v>
      </c>
      <c r="BM128" s="229" t="s">
        <v>955</v>
      </c>
    </row>
    <row r="129" s="2" customFormat="1" ht="16.5" customHeight="1">
      <c r="A129" s="40"/>
      <c r="B129" s="41"/>
      <c r="C129" s="218" t="s">
        <v>166</v>
      </c>
      <c r="D129" s="218" t="s">
        <v>134</v>
      </c>
      <c r="E129" s="219" t="s">
        <v>956</v>
      </c>
      <c r="F129" s="220" t="s">
        <v>957</v>
      </c>
      <c r="G129" s="221" t="s">
        <v>137</v>
      </c>
      <c r="H129" s="222">
        <v>1</v>
      </c>
      <c r="I129" s="223"/>
      <c r="J129" s="224">
        <f>ROUND(I129*H129,2)</f>
        <v>0</v>
      </c>
      <c r="K129" s="220" t="s">
        <v>1</v>
      </c>
      <c r="L129" s="46"/>
      <c r="M129" s="225" t="s">
        <v>1</v>
      </c>
      <c r="N129" s="226" t="s">
        <v>41</v>
      </c>
      <c r="O129" s="9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181</v>
      </c>
      <c r="AT129" s="229" t="s">
        <v>134</v>
      </c>
      <c r="AU129" s="229" t="s">
        <v>84</v>
      </c>
      <c r="AY129" s="19" t="s">
        <v>132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84</v>
      </c>
      <c r="BK129" s="230">
        <f>ROUND(I129*H129,2)</f>
        <v>0</v>
      </c>
      <c r="BL129" s="19" t="s">
        <v>181</v>
      </c>
      <c r="BM129" s="229" t="s">
        <v>958</v>
      </c>
    </row>
    <row r="130" s="2" customFormat="1" ht="37.8" customHeight="1">
      <c r="A130" s="40"/>
      <c r="B130" s="41"/>
      <c r="C130" s="218" t="s">
        <v>159</v>
      </c>
      <c r="D130" s="218" t="s">
        <v>134</v>
      </c>
      <c r="E130" s="219" t="s">
        <v>959</v>
      </c>
      <c r="F130" s="220" t="s">
        <v>960</v>
      </c>
      <c r="G130" s="221" t="s">
        <v>137</v>
      </c>
      <c r="H130" s="222">
        <v>1</v>
      </c>
      <c r="I130" s="223"/>
      <c r="J130" s="224">
        <f>ROUND(I130*H130,2)</f>
        <v>0</v>
      </c>
      <c r="K130" s="220" t="s">
        <v>1</v>
      </c>
      <c r="L130" s="46"/>
      <c r="M130" s="225" t="s">
        <v>1</v>
      </c>
      <c r="N130" s="226" t="s">
        <v>41</v>
      </c>
      <c r="O130" s="9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181</v>
      </c>
      <c r="AT130" s="229" t="s">
        <v>134</v>
      </c>
      <c r="AU130" s="229" t="s">
        <v>84</v>
      </c>
      <c r="AY130" s="19" t="s">
        <v>132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84</v>
      </c>
      <c r="BK130" s="230">
        <f>ROUND(I130*H130,2)</f>
        <v>0</v>
      </c>
      <c r="BL130" s="19" t="s">
        <v>181</v>
      </c>
      <c r="BM130" s="229" t="s">
        <v>961</v>
      </c>
    </row>
    <row r="131" s="2" customFormat="1" ht="16.5" customHeight="1">
      <c r="A131" s="40"/>
      <c r="B131" s="41"/>
      <c r="C131" s="218" t="s">
        <v>8</v>
      </c>
      <c r="D131" s="218" t="s">
        <v>134</v>
      </c>
      <c r="E131" s="219" t="s">
        <v>962</v>
      </c>
      <c r="F131" s="220" t="s">
        <v>963</v>
      </c>
      <c r="G131" s="221" t="s">
        <v>137</v>
      </c>
      <c r="H131" s="222">
        <v>1</v>
      </c>
      <c r="I131" s="223"/>
      <c r="J131" s="224">
        <f>ROUND(I131*H131,2)</f>
        <v>0</v>
      </c>
      <c r="K131" s="220" t="s">
        <v>170</v>
      </c>
      <c r="L131" s="46"/>
      <c r="M131" s="225" t="s">
        <v>1</v>
      </c>
      <c r="N131" s="226" t="s">
        <v>41</v>
      </c>
      <c r="O131" s="9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181</v>
      </c>
      <c r="AT131" s="229" t="s">
        <v>134</v>
      </c>
      <c r="AU131" s="229" t="s">
        <v>84</v>
      </c>
      <c r="AY131" s="19" t="s">
        <v>132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84</v>
      </c>
      <c r="BK131" s="230">
        <f>ROUND(I131*H131,2)</f>
        <v>0</v>
      </c>
      <c r="BL131" s="19" t="s">
        <v>181</v>
      </c>
      <c r="BM131" s="229" t="s">
        <v>964</v>
      </c>
    </row>
    <row r="132" s="2" customFormat="1">
      <c r="A132" s="40"/>
      <c r="B132" s="41"/>
      <c r="C132" s="42"/>
      <c r="D132" s="266" t="s">
        <v>172</v>
      </c>
      <c r="E132" s="42"/>
      <c r="F132" s="267" t="s">
        <v>965</v>
      </c>
      <c r="G132" s="42"/>
      <c r="H132" s="42"/>
      <c r="I132" s="268"/>
      <c r="J132" s="42"/>
      <c r="K132" s="42"/>
      <c r="L132" s="46"/>
      <c r="M132" s="269"/>
      <c r="N132" s="270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172</v>
      </c>
      <c r="AU132" s="19" t="s">
        <v>84</v>
      </c>
    </row>
    <row r="133" s="2" customFormat="1" ht="16.5" customHeight="1">
      <c r="A133" s="40"/>
      <c r="B133" s="41"/>
      <c r="C133" s="218" t="s">
        <v>315</v>
      </c>
      <c r="D133" s="218" t="s">
        <v>134</v>
      </c>
      <c r="E133" s="219" t="s">
        <v>966</v>
      </c>
      <c r="F133" s="220" t="s">
        <v>967</v>
      </c>
      <c r="G133" s="221" t="s">
        <v>137</v>
      </c>
      <c r="H133" s="222">
        <v>1</v>
      </c>
      <c r="I133" s="223"/>
      <c r="J133" s="224">
        <f>ROUND(I133*H133,2)</f>
        <v>0</v>
      </c>
      <c r="K133" s="220" t="s">
        <v>1</v>
      </c>
      <c r="L133" s="46"/>
      <c r="M133" s="271" t="s">
        <v>1</v>
      </c>
      <c r="N133" s="272" t="s">
        <v>41</v>
      </c>
      <c r="O133" s="273"/>
      <c r="P133" s="274">
        <f>O133*H133</f>
        <v>0</v>
      </c>
      <c r="Q133" s="274">
        <v>0</v>
      </c>
      <c r="R133" s="274">
        <f>Q133*H133</f>
        <v>0</v>
      </c>
      <c r="S133" s="274">
        <v>0</v>
      </c>
      <c r="T133" s="27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181</v>
      </c>
      <c r="AT133" s="229" t="s">
        <v>134</v>
      </c>
      <c r="AU133" s="229" t="s">
        <v>84</v>
      </c>
      <c r="AY133" s="19" t="s">
        <v>132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84</v>
      </c>
      <c r="BK133" s="230">
        <f>ROUND(I133*H133,2)</f>
        <v>0</v>
      </c>
      <c r="BL133" s="19" t="s">
        <v>181</v>
      </c>
      <c r="BM133" s="229" t="s">
        <v>968</v>
      </c>
    </row>
    <row r="134" s="2" customFormat="1" ht="6.96" customHeight="1">
      <c r="A134" s="40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57eHBRcuKirR345mHE8CLOfphvkNu912dQtBcpFzlyMpr54ESm+VKKbJEUHHVl2ad4KjJYNdZh265BEehXs87w==" hashValue="zIq68uLetdMSpe3Q8RxF4Xd5dR1A+eVEDWDmgcAsdf0rbK7+sfP4vIfQUto2S3mO4PD0dMloj5XJtVjmzoGoVQ==" algorithmName="SHA-512" password="CC35"/>
  <autoFilter ref="C116:K13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4" r:id="rId1" display="https://podminky.urs.cz/item/CS_URS_2024_01/2.4"/>
    <hyperlink ref="F132" r:id="rId2" display="https://podminky.urs.cz/item/CS_URS_2024_01/2.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2"/>
    </row>
    <row r="4" s="1" customFormat="1" ht="24.96" customHeight="1">
      <c r="B4" s="22"/>
      <c r="C4" s="140" t="s">
        <v>969</v>
      </c>
      <c r="H4" s="22"/>
    </row>
    <row r="5" s="1" customFormat="1" ht="12" customHeight="1">
      <c r="B5" s="22"/>
      <c r="C5" s="319" t="s">
        <v>13</v>
      </c>
      <c r="D5" s="149" t="s">
        <v>14</v>
      </c>
      <c r="E5" s="1"/>
      <c r="F5" s="1"/>
      <c r="H5" s="22"/>
    </row>
    <row r="6" s="1" customFormat="1" ht="36.96" customHeight="1">
      <c r="B6" s="22"/>
      <c r="C6" s="320" t="s">
        <v>16</v>
      </c>
      <c r="D6" s="321" t="s">
        <v>17</v>
      </c>
      <c r="E6" s="1"/>
      <c r="F6" s="1"/>
      <c r="H6" s="22"/>
    </row>
    <row r="7" s="1" customFormat="1" ht="16.5" customHeight="1">
      <c r="B7" s="22"/>
      <c r="C7" s="142" t="s">
        <v>22</v>
      </c>
      <c r="D7" s="146" t="str">
        <f>'Rekapitulace stavby'!AN8</f>
        <v>7. 3. 2024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3"/>
      <c r="B9" s="322"/>
      <c r="C9" s="323" t="s">
        <v>57</v>
      </c>
      <c r="D9" s="324" t="s">
        <v>58</v>
      </c>
      <c r="E9" s="324" t="s">
        <v>119</v>
      </c>
      <c r="F9" s="325" t="s">
        <v>970</v>
      </c>
      <c r="G9" s="193"/>
      <c r="H9" s="322"/>
    </row>
    <row r="10" s="2" customFormat="1" ht="26.4" customHeight="1">
      <c r="A10" s="40"/>
      <c r="B10" s="46"/>
      <c r="C10" s="326" t="s">
        <v>971</v>
      </c>
      <c r="D10" s="326" t="s">
        <v>91</v>
      </c>
      <c r="E10" s="40"/>
      <c r="F10" s="40"/>
      <c r="G10" s="40"/>
      <c r="H10" s="46"/>
    </row>
    <row r="11" s="2" customFormat="1" ht="16.8" customHeight="1">
      <c r="A11" s="40"/>
      <c r="B11" s="46"/>
      <c r="C11" s="327" t="s">
        <v>237</v>
      </c>
      <c r="D11" s="328" t="s">
        <v>238</v>
      </c>
      <c r="E11" s="329" t="s">
        <v>1</v>
      </c>
      <c r="F11" s="330">
        <v>61.604999999999997</v>
      </c>
      <c r="G11" s="40"/>
      <c r="H11" s="46"/>
    </row>
    <row r="12" s="2" customFormat="1" ht="16.8" customHeight="1">
      <c r="A12" s="40"/>
      <c r="B12" s="46"/>
      <c r="C12" s="331" t="s">
        <v>1</v>
      </c>
      <c r="D12" s="331" t="s">
        <v>292</v>
      </c>
      <c r="E12" s="19" t="s">
        <v>1</v>
      </c>
      <c r="F12" s="332">
        <v>0</v>
      </c>
      <c r="G12" s="40"/>
      <c r="H12" s="46"/>
    </row>
    <row r="13" s="2" customFormat="1" ht="16.8" customHeight="1">
      <c r="A13" s="40"/>
      <c r="B13" s="46"/>
      <c r="C13" s="331" t="s">
        <v>1</v>
      </c>
      <c r="D13" s="331" t="s">
        <v>293</v>
      </c>
      <c r="E13" s="19" t="s">
        <v>1</v>
      </c>
      <c r="F13" s="332">
        <v>61.604999999999997</v>
      </c>
      <c r="G13" s="40"/>
      <c r="H13" s="46"/>
    </row>
    <row r="14" s="2" customFormat="1" ht="16.8" customHeight="1">
      <c r="A14" s="40"/>
      <c r="B14" s="46"/>
      <c r="C14" s="331" t="s">
        <v>237</v>
      </c>
      <c r="D14" s="331" t="s">
        <v>147</v>
      </c>
      <c r="E14" s="19" t="s">
        <v>1</v>
      </c>
      <c r="F14" s="332">
        <v>61.604999999999997</v>
      </c>
      <c r="G14" s="40"/>
      <c r="H14" s="46"/>
    </row>
    <row r="15" s="2" customFormat="1" ht="16.8" customHeight="1">
      <c r="A15" s="40"/>
      <c r="B15" s="46"/>
      <c r="C15" s="333" t="s">
        <v>972</v>
      </c>
      <c r="D15" s="40"/>
      <c r="E15" s="40"/>
      <c r="F15" s="40"/>
      <c r="G15" s="40"/>
      <c r="H15" s="46"/>
    </row>
    <row r="16" s="2" customFormat="1">
      <c r="A16" s="40"/>
      <c r="B16" s="46"/>
      <c r="C16" s="331" t="s">
        <v>287</v>
      </c>
      <c r="D16" s="331" t="s">
        <v>973</v>
      </c>
      <c r="E16" s="19" t="s">
        <v>289</v>
      </c>
      <c r="F16" s="332">
        <v>61.604999999999997</v>
      </c>
      <c r="G16" s="40"/>
      <c r="H16" s="46"/>
    </row>
    <row r="17" s="2" customFormat="1" ht="16.8" customHeight="1">
      <c r="A17" s="40"/>
      <c r="B17" s="46"/>
      <c r="C17" s="331" t="s">
        <v>410</v>
      </c>
      <c r="D17" s="331" t="s">
        <v>974</v>
      </c>
      <c r="E17" s="19" t="s">
        <v>289</v>
      </c>
      <c r="F17" s="332">
        <v>312.95299999999997</v>
      </c>
      <c r="G17" s="40"/>
      <c r="H17" s="46"/>
    </row>
    <row r="18" s="2" customFormat="1" ht="16.8" customHeight="1">
      <c r="A18" s="40"/>
      <c r="B18" s="46"/>
      <c r="C18" s="331" t="s">
        <v>422</v>
      </c>
      <c r="D18" s="331" t="s">
        <v>975</v>
      </c>
      <c r="E18" s="19" t="s">
        <v>289</v>
      </c>
      <c r="F18" s="332">
        <v>156.477</v>
      </c>
      <c r="G18" s="40"/>
      <c r="H18" s="46"/>
    </row>
    <row r="19" s="2" customFormat="1" ht="16.8" customHeight="1">
      <c r="A19" s="40"/>
      <c r="B19" s="46"/>
      <c r="C19" s="331" t="s">
        <v>433</v>
      </c>
      <c r="D19" s="331" t="s">
        <v>976</v>
      </c>
      <c r="E19" s="19" t="s">
        <v>289</v>
      </c>
      <c r="F19" s="332">
        <v>197.136</v>
      </c>
      <c r="G19" s="40"/>
      <c r="H19" s="46"/>
    </row>
    <row r="20" s="2" customFormat="1" ht="16.8" customHeight="1">
      <c r="A20" s="40"/>
      <c r="B20" s="46"/>
      <c r="C20" s="331" t="s">
        <v>439</v>
      </c>
      <c r="D20" s="331" t="s">
        <v>977</v>
      </c>
      <c r="E20" s="19" t="s">
        <v>289</v>
      </c>
      <c r="F20" s="332">
        <v>197.136</v>
      </c>
      <c r="G20" s="40"/>
      <c r="H20" s="46"/>
    </row>
    <row r="21" s="2" customFormat="1" ht="16.8" customHeight="1">
      <c r="A21" s="40"/>
      <c r="B21" s="46"/>
      <c r="C21" s="327" t="s">
        <v>240</v>
      </c>
      <c r="D21" s="328" t="s">
        <v>241</v>
      </c>
      <c r="E21" s="329" t="s">
        <v>1</v>
      </c>
      <c r="F21" s="330">
        <v>135.53100000000001</v>
      </c>
      <c r="G21" s="40"/>
      <c r="H21" s="46"/>
    </row>
    <row r="22" s="2" customFormat="1" ht="16.8" customHeight="1">
      <c r="A22" s="40"/>
      <c r="B22" s="46"/>
      <c r="C22" s="331" t="s">
        <v>1</v>
      </c>
      <c r="D22" s="331" t="s">
        <v>307</v>
      </c>
      <c r="E22" s="19" t="s">
        <v>1</v>
      </c>
      <c r="F22" s="332">
        <v>144.01900000000001</v>
      </c>
      <c r="G22" s="40"/>
      <c r="H22" s="46"/>
    </row>
    <row r="23" s="2" customFormat="1" ht="16.8" customHeight="1">
      <c r="A23" s="40"/>
      <c r="B23" s="46"/>
      <c r="C23" s="331" t="s">
        <v>1</v>
      </c>
      <c r="D23" s="331" t="s">
        <v>308</v>
      </c>
      <c r="E23" s="19" t="s">
        <v>1</v>
      </c>
      <c r="F23" s="332">
        <v>53.116999999999997</v>
      </c>
      <c r="G23" s="40"/>
      <c r="H23" s="46"/>
    </row>
    <row r="24" s="2" customFormat="1" ht="16.8" customHeight="1">
      <c r="A24" s="40"/>
      <c r="B24" s="46"/>
      <c r="C24" s="331" t="s">
        <v>1</v>
      </c>
      <c r="D24" s="331" t="s">
        <v>309</v>
      </c>
      <c r="E24" s="19" t="s">
        <v>1</v>
      </c>
      <c r="F24" s="332">
        <v>-61.604999999999997</v>
      </c>
      <c r="G24" s="40"/>
      <c r="H24" s="46"/>
    </row>
    <row r="25" s="2" customFormat="1" ht="16.8" customHeight="1">
      <c r="A25" s="40"/>
      <c r="B25" s="46"/>
      <c r="C25" s="331" t="s">
        <v>240</v>
      </c>
      <c r="D25" s="331" t="s">
        <v>147</v>
      </c>
      <c r="E25" s="19" t="s">
        <v>1</v>
      </c>
      <c r="F25" s="332">
        <v>135.53100000000001</v>
      </c>
      <c r="G25" s="40"/>
      <c r="H25" s="46"/>
    </row>
    <row r="26" s="2" customFormat="1" ht="16.8" customHeight="1">
      <c r="A26" s="40"/>
      <c r="B26" s="46"/>
      <c r="C26" s="333" t="s">
        <v>972</v>
      </c>
      <c r="D26" s="40"/>
      <c r="E26" s="40"/>
      <c r="F26" s="40"/>
      <c r="G26" s="40"/>
      <c r="H26" s="46"/>
    </row>
    <row r="27" s="2" customFormat="1" ht="16.8" customHeight="1">
      <c r="A27" s="40"/>
      <c r="B27" s="46"/>
      <c r="C27" s="331" t="s">
        <v>304</v>
      </c>
      <c r="D27" s="331" t="s">
        <v>305</v>
      </c>
      <c r="E27" s="19" t="s">
        <v>289</v>
      </c>
      <c r="F27" s="332">
        <v>27.106000000000002</v>
      </c>
      <c r="G27" s="40"/>
      <c r="H27" s="46"/>
    </row>
    <row r="28" s="2" customFormat="1" ht="16.8" customHeight="1">
      <c r="A28" s="40"/>
      <c r="B28" s="46"/>
      <c r="C28" s="331" t="s">
        <v>294</v>
      </c>
      <c r="D28" s="331" t="s">
        <v>978</v>
      </c>
      <c r="E28" s="19" t="s">
        <v>289</v>
      </c>
      <c r="F28" s="332">
        <v>27.106000000000002</v>
      </c>
      <c r="G28" s="40"/>
      <c r="H28" s="46"/>
    </row>
    <row r="29" s="2" customFormat="1" ht="16.8" customHeight="1">
      <c r="A29" s="40"/>
      <c r="B29" s="46"/>
      <c r="C29" s="331" t="s">
        <v>299</v>
      </c>
      <c r="D29" s="331" t="s">
        <v>979</v>
      </c>
      <c r="E29" s="19" t="s">
        <v>289</v>
      </c>
      <c r="F29" s="332">
        <v>67.766000000000005</v>
      </c>
      <c r="G29" s="40"/>
      <c r="H29" s="46"/>
    </row>
    <row r="30" s="2" customFormat="1" ht="16.8" customHeight="1">
      <c r="A30" s="40"/>
      <c r="B30" s="46"/>
      <c r="C30" s="331" t="s">
        <v>310</v>
      </c>
      <c r="D30" s="331" t="s">
        <v>980</v>
      </c>
      <c r="E30" s="19" t="s">
        <v>289</v>
      </c>
      <c r="F30" s="332">
        <v>13.553000000000001</v>
      </c>
      <c r="G30" s="40"/>
      <c r="H30" s="46"/>
    </row>
    <row r="31" s="2" customFormat="1" ht="16.8" customHeight="1">
      <c r="A31" s="40"/>
      <c r="B31" s="46"/>
      <c r="C31" s="331" t="s">
        <v>401</v>
      </c>
      <c r="D31" s="331" t="s">
        <v>981</v>
      </c>
      <c r="E31" s="19" t="s">
        <v>289</v>
      </c>
      <c r="F31" s="332">
        <v>94.872</v>
      </c>
      <c r="G31" s="40"/>
      <c r="H31" s="46"/>
    </row>
    <row r="32" s="2" customFormat="1" ht="16.8" customHeight="1">
      <c r="A32" s="40"/>
      <c r="B32" s="46"/>
      <c r="C32" s="331" t="s">
        <v>405</v>
      </c>
      <c r="D32" s="331" t="s">
        <v>982</v>
      </c>
      <c r="E32" s="19" t="s">
        <v>289</v>
      </c>
      <c r="F32" s="332">
        <v>40.658999999999999</v>
      </c>
      <c r="G32" s="40"/>
      <c r="H32" s="46"/>
    </row>
    <row r="33" s="2" customFormat="1" ht="16.8" customHeight="1">
      <c r="A33" s="40"/>
      <c r="B33" s="46"/>
      <c r="C33" s="331" t="s">
        <v>410</v>
      </c>
      <c r="D33" s="331" t="s">
        <v>974</v>
      </c>
      <c r="E33" s="19" t="s">
        <v>289</v>
      </c>
      <c r="F33" s="332">
        <v>312.95299999999997</v>
      </c>
      <c r="G33" s="40"/>
      <c r="H33" s="46"/>
    </row>
    <row r="34" s="2" customFormat="1">
      <c r="A34" s="40"/>
      <c r="B34" s="46"/>
      <c r="C34" s="331" t="s">
        <v>416</v>
      </c>
      <c r="D34" s="331" t="s">
        <v>983</v>
      </c>
      <c r="E34" s="19" t="s">
        <v>289</v>
      </c>
      <c r="F34" s="332">
        <v>81.319000000000003</v>
      </c>
      <c r="G34" s="40"/>
      <c r="H34" s="46"/>
    </row>
    <row r="35" s="2" customFormat="1" ht="16.8" customHeight="1">
      <c r="A35" s="40"/>
      <c r="B35" s="46"/>
      <c r="C35" s="331" t="s">
        <v>422</v>
      </c>
      <c r="D35" s="331" t="s">
        <v>975</v>
      </c>
      <c r="E35" s="19" t="s">
        <v>289</v>
      </c>
      <c r="F35" s="332">
        <v>156.477</v>
      </c>
      <c r="G35" s="40"/>
      <c r="H35" s="46"/>
    </row>
    <row r="36" s="2" customFormat="1" ht="16.8" customHeight="1">
      <c r="A36" s="40"/>
      <c r="B36" s="46"/>
      <c r="C36" s="331" t="s">
        <v>428</v>
      </c>
      <c r="D36" s="331" t="s">
        <v>984</v>
      </c>
      <c r="E36" s="19" t="s">
        <v>289</v>
      </c>
      <c r="F36" s="332">
        <v>40.658999999999999</v>
      </c>
      <c r="G36" s="40"/>
      <c r="H36" s="46"/>
    </row>
    <row r="37" s="2" customFormat="1" ht="16.8" customHeight="1">
      <c r="A37" s="40"/>
      <c r="B37" s="46"/>
      <c r="C37" s="331" t="s">
        <v>433</v>
      </c>
      <c r="D37" s="331" t="s">
        <v>976</v>
      </c>
      <c r="E37" s="19" t="s">
        <v>289</v>
      </c>
      <c r="F37" s="332">
        <v>197.136</v>
      </c>
      <c r="G37" s="40"/>
      <c r="H37" s="46"/>
    </row>
    <row r="38" s="2" customFormat="1" ht="16.8" customHeight="1">
      <c r="A38" s="40"/>
      <c r="B38" s="46"/>
      <c r="C38" s="331" t="s">
        <v>439</v>
      </c>
      <c r="D38" s="331" t="s">
        <v>977</v>
      </c>
      <c r="E38" s="19" t="s">
        <v>289</v>
      </c>
      <c r="F38" s="332">
        <v>197.136</v>
      </c>
      <c r="G38" s="40"/>
      <c r="H38" s="46"/>
    </row>
    <row r="39" s="2" customFormat="1" ht="16.8" customHeight="1">
      <c r="A39" s="40"/>
      <c r="B39" s="46"/>
      <c r="C39" s="327" t="s">
        <v>243</v>
      </c>
      <c r="D39" s="328" t="s">
        <v>244</v>
      </c>
      <c r="E39" s="329" t="s">
        <v>1</v>
      </c>
      <c r="F39" s="330">
        <v>31.710000000000001</v>
      </c>
      <c r="G39" s="40"/>
      <c r="H39" s="46"/>
    </row>
    <row r="40" s="2" customFormat="1" ht="16.8" customHeight="1">
      <c r="A40" s="40"/>
      <c r="B40" s="46"/>
      <c r="C40" s="331" t="s">
        <v>1</v>
      </c>
      <c r="D40" s="331" t="s">
        <v>461</v>
      </c>
      <c r="E40" s="19" t="s">
        <v>1</v>
      </c>
      <c r="F40" s="332">
        <v>11.522</v>
      </c>
      <c r="G40" s="40"/>
      <c r="H40" s="46"/>
    </row>
    <row r="41" s="2" customFormat="1" ht="16.8" customHeight="1">
      <c r="A41" s="40"/>
      <c r="B41" s="46"/>
      <c r="C41" s="331" t="s">
        <v>1</v>
      </c>
      <c r="D41" s="331" t="s">
        <v>462</v>
      </c>
      <c r="E41" s="19" t="s">
        <v>1</v>
      </c>
      <c r="F41" s="332">
        <v>11.522</v>
      </c>
      <c r="G41" s="40"/>
      <c r="H41" s="46"/>
    </row>
    <row r="42" s="2" customFormat="1" ht="16.8" customHeight="1">
      <c r="A42" s="40"/>
      <c r="B42" s="46"/>
      <c r="C42" s="331" t="s">
        <v>1</v>
      </c>
      <c r="D42" s="331" t="s">
        <v>463</v>
      </c>
      <c r="E42" s="19" t="s">
        <v>1</v>
      </c>
      <c r="F42" s="332">
        <v>8.6660000000000004</v>
      </c>
      <c r="G42" s="40"/>
      <c r="H42" s="46"/>
    </row>
    <row r="43" s="2" customFormat="1" ht="16.8" customHeight="1">
      <c r="A43" s="40"/>
      <c r="B43" s="46"/>
      <c r="C43" s="331" t="s">
        <v>243</v>
      </c>
      <c r="D43" s="331" t="s">
        <v>147</v>
      </c>
      <c r="E43" s="19" t="s">
        <v>1</v>
      </c>
      <c r="F43" s="332">
        <v>31.710000000000001</v>
      </c>
      <c r="G43" s="40"/>
      <c r="H43" s="46"/>
    </row>
    <row r="44" s="2" customFormat="1" ht="16.8" customHeight="1">
      <c r="A44" s="40"/>
      <c r="B44" s="46"/>
      <c r="C44" s="333" t="s">
        <v>972</v>
      </c>
      <c r="D44" s="40"/>
      <c r="E44" s="40"/>
      <c r="F44" s="40"/>
      <c r="G44" s="40"/>
      <c r="H44" s="46"/>
    </row>
    <row r="45" s="2" customFormat="1" ht="16.8" customHeight="1">
      <c r="A45" s="40"/>
      <c r="B45" s="46"/>
      <c r="C45" s="331" t="s">
        <v>458</v>
      </c>
      <c r="D45" s="331" t="s">
        <v>459</v>
      </c>
      <c r="E45" s="19" t="s">
        <v>289</v>
      </c>
      <c r="F45" s="332">
        <v>31.710000000000001</v>
      </c>
      <c r="G45" s="40"/>
      <c r="H45" s="46"/>
    </row>
    <row r="46" s="2" customFormat="1" ht="16.8" customHeight="1">
      <c r="A46" s="40"/>
      <c r="B46" s="46"/>
      <c r="C46" s="331" t="s">
        <v>575</v>
      </c>
      <c r="D46" s="331" t="s">
        <v>985</v>
      </c>
      <c r="E46" s="19" t="s">
        <v>289</v>
      </c>
      <c r="F46" s="332">
        <v>31.710000000000001</v>
      </c>
      <c r="G46" s="40"/>
      <c r="H46" s="46"/>
    </row>
    <row r="47" s="2" customFormat="1">
      <c r="A47" s="40"/>
      <c r="B47" s="46"/>
      <c r="C47" s="331" t="s">
        <v>583</v>
      </c>
      <c r="D47" s="331" t="s">
        <v>584</v>
      </c>
      <c r="E47" s="19" t="s">
        <v>341</v>
      </c>
      <c r="F47" s="332">
        <v>73.070999999999998</v>
      </c>
      <c r="G47" s="40"/>
      <c r="H47" s="46"/>
    </row>
    <row r="48" s="2" customFormat="1">
      <c r="A48" s="40"/>
      <c r="B48" s="46"/>
      <c r="C48" s="331" t="s">
        <v>600</v>
      </c>
      <c r="D48" s="331" t="s">
        <v>986</v>
      </c>
      <c r="E48" s="19" t="s">
        <v>341</v>
      </c>
      <c r="F48" s="332">
        <v>66.590999999999994</v>
      </c>
      <c r="G48" s="40"/>
      <c r="H48" s="46"/>
    </row>
    <row r="49" s="2" customFormat="1" ht="16.8" customHeight="1">
      <c r="A49" s="40"/>
      <c r="B49" s="46"/>
      <c r="C49" s="327" t="s">
        <v>246</v>
      </c>
      <c r="D49" s="328" t="s">
        <v>247</v>
      </c>
      <c r="E49" s="329" t="s">
        <v>1</v>
      </c>
      <c r="F49" s="330">
        <v>73.070999999999998</v>
      </c>
      <c r="G49" s="40"/>
      <c r="H49" s="46"/>
    </row>
    <row r="50" s="2" customFormat="1" ht="16.8" customHeight="1">
      <c r="A50" s="40"/>
      <c r="B50" s="46"/>
      <c r="C50" s="331" t="s">
        <v>246</v>
      </c>
      <c r="D50" s="331" t="s">
        <v>587</v>
      </c>
      <c r="E50" s="19" t="s">
        <v>1</v>
      </c>
      <c r="F50" s="332">
        <v>73.070999999999998</v>
      </c>
      <c r="G50" s="40"/>
      <c r="H50" s="46"/>
    </row>
    <row r="51" s="2" customFormat="1" ht="16.8" customHeight="1">
      <c r="A51" s="40"/>
      <c r="B51" s="46"/>
      <c r="C51" s="333" t="s">
        <v>972</v>
      </c>
      <c r="D51" s="40"/>
      <c r="E51" s="40"/>
      <c r="F51" s="40"/>
      <c r="G51" s="40"/>
      <c r="H51" s="46"/>
    </row>
    <row r="52" s="2" customFormat="1">
      <c r="A52" s="40"/>
      <c r="B52" s="46"/>
      <c r="C52" s="331" t="s">
        <v>583</v>
      </c>
      <c r="D52" s="331" t="s">
        <v>584</v>
      </c>
      <c r="E52" s="19" t="s">
        <v>341</v>
      </c>
      <c r="F52" s="332">
        <v>73.070999999999998</v>
      </c>
      <c r="G52" s="40"/>
      <c r="H52" s="46"/>
    </row>
    <row r="53" s="2" customFormat="1">
      <c r="A53" s="40"/>
      <c r="B53" s="46"/>
      <c r="C53" s="331" t="s">
        <v>589</v>
      </c>
      <c r="D53" s="331" t="s">
        <v>590</v>
      </c>
      <c r="E53" s="19" t="s">
        <v>341</v>
      </c>
      <c r="F53" s="332">
        <v>657.63900000000001</v>
      </c>
      <c r="G53" s="40"/>
      <c r="H53" s="46"/>
    </row>
    <row r="54" s="2" customFormat="1" ht="16.8" customHeight="1">
      <c r="A54" s="40"/>
      <c r="B54" s="46"/>
      <c r="C54" s="331" t="s">
        <v>595</v>
      </c>
      <c r="D54" s="331" t="s">
        <v>596</v>
      </c>
      <c r="E54" s="19" t="s">
        <v>341</v>
      </c>
      <c r="F54" s="332">
        <v>73.070999999999998</v>
      </c>
      <c r="G54" s="40"/>
      <c r="H54" s="46"/>
    </row>
    <row r="55" s="2" customFormat="1" ht="26.4" customHeight="1">
      <c r="A55" s="40"/>
      <c r="B55" s="46"/>
      <c r="C55" s="326" t="s">
        <v>987</v>
      </c>
      <c r="D55" s="326" t="s">
        <v>94</v>
      </c>
      <c r="E55" s="40"/>
      <c r="F55" s="40"/>
      <c r="G55" s="40"/>
      <c r="H55" s="46"/>
    </row>
    <row r="56" s="2" customFormat="1" ht="16.8" customHeight="1">
      <c r="A56" s="40"/>
      <c r="B56" s="46"/>
      <c r="C56" s="327" t="s">
        <v>237</v>
      </c>
      <c r="D56" s="328" t="s">
        <v>238</v>
      </c>
      <c r="E56" s="329" t="s">
        <v>1</v>
      </c>
      <c r="F56" s="330">
        <v>137.596</v>
      </c>
      <c r="G56" s="40"/>
      <c r="H56" s="46"/>
    </row>
    <row r="57" s="2" customFormat="1" ht="16.8" customHeight="1">
      <c r="A57" s="40"/>
      <c r="B57" s="46"/>
      <c r="C57" s="331" t="s">
        <v>1</v>
      </c>
      <c r="D57" s="331" t="s">
        <v>292</v>
      </c>
      <c r="E57" s="19" t="s">
        <v>1</v>
      </c>
      <c r="F57" s="332">
        <v>0</v>
      </c>
      <c r="G57" s="40"/>
      <c r="H57" s="46"/>
    </row>
    <row r="58" s="2" customFormat="1" ht="16.8" customHeight="1">
      <c r="A58" s="40"/>
      <c r="B58" s="46"/>
      <c r="C58" s="331" t="s">
        <v>1</v>
      </c>
      <c r="D58" s="331" t="s">
        <v>678</v>
      </c>
      <c r="E58" s="19" t="s">
        <v>1</v>
      </c>
      <c r="F58" s="332">
        <v>137.596</v>
      </c>
      <c r="G58" s="40"/>
      <c r="H58" s="46"/>
    </row>
    <row r="59" s="2" customFormat="1" ht="16.8" customHeight="1">
      <c r="A59" s="40"/>
      <c r="B59" s="46"/>
      <c r="C59" s="331" t="s">
        <v>237</v>
      </c>
      <c r="D59" s="331" t="s">
        <v>147</v>
      </c>
      <c r="E59" s="19" t="s">
        <v>1</v>
      </c>
      <c r="F59" s="332">
        <v>137.596</v>
      </c>
      <c r="G59" s="40"/>
      <c r="H59" s="46"/>
    </row>
    <row r="60" s="2" customFormat="1" ht="16.8" customHeight="1">
      <c r="A60" s="40"/>
      <c r="B60" s="46"/>
      <c r="C60" s="333" t="s">
        <v>972</v>
      </c>
      <c r="D60" s="40"/>
      <c r="E60" s="40"/>
      <c r="F60" s="40"/>
      <c r="G60" s="40"/>
      <c r="H60" s="46"/>
    </row>
    <row r="61" s="2" customFormat="1">
      <c r="A61" s="40"/>
      <c r="B61" s="46"/>
      <c r="C61" s="331" t="s">
        <v>287</v>
      </c>
      <c r="D61" s="331" t="s">
        <v>973</v>
      </c>
      <c r="E61" s="19" t="s">
        <v>289</v>
      </c>
      <c r="F61" s="332">
        <v>137.596</v>
      </c>
      <c r="G61" s="40"/>
      <c r="H61" s="46"/>
    </row>
    <row r="62" s="2" customFormat="1" ht="16.8" customHeight="1">
      <c r="A62" s="40"/>
      <c r="B62" s="46"/>
      <c r="C62" s="331" t="s">
        <v>687</v>
      </c>
      <c r="D62" s="331" t="s">
        <v>688</v>
      </c>
      <c r="E62" s="19" t="s">
        <v>289</v>
      </c>
      <c r="F62" s="332">
        <v>86.253</v>
      </c>
      <c r="G62" s="40"/>
      <c r="H62" s="46"/>
    </row>
    <row r="63" s="2" customFormat="1" ht="16.8" customHeight="1">
      <c r="A63" s="40"/>
      <c r="B63" s="46"/>
      <c r="C63" s="331" t="s">
        <v>410</v>
      </c>
      <c r="D63" s="331" t="s">
        <v>974</v>
      </c>
      <c r="E63" s="19" t="s">
        <v>289</v>
      </c>
      <c r="F63" s="332">
        <v>878.96400000000006</v>
      </c>
      <c r="G63" s="40"/>
      <c r="H63" s="46"/>
    </row>
    <row r="64" s="2" customFormat="1" ht="16.8" customHeight="1">
      <c r="A64" s="40"/>
      <c r="B64" s="46"/>
      <c r="C64" s="331" t="s">
        <v>422</v>
      </c>
      <c r="D64" s="331" t="s">
        <v>975</v>
      </c>
      <c r="E64" s="19" t="s">
        <v>289</v>
      </c>
      <c r="F64" s="332">
        <v>439.48200000000003</v>
      </c>
      <c r="G64" s="40"/>
      <c r="H64" s="46"/>
    </row>
    <row r="65" s="2" customFormat="1" ht="16.8" customHeight="1">
      <c r="A65" s="40"/>
      <c r="B65" s="46"/>
      <c r="C65" s="331" t="s">
        <v>433</v>
      </c>
      <c r="D65" s="331" t="s">
        <v>976</v>
      </c>
      <c r="E65" s="19" t="s">
        <v>289</v>
      </c>
      <c r="F65" s="332">
        <v>568.86199999999997</v>
      </c>
      <c r="G65" s="40"/>
      <c r="H65" s="46"/>
    </row>
    <row r="66" s="2" customFormat="1" ht="16.8" customHeight="1">
      <c r="A66" s="40"/>
      <c r="B66" s="46"/>
      <c r="C66" s="331" t="s">
        <v>439</v>
      </c>
      <c r="D66" s="331" t="s">
        <v>977</v>
      </c>
      <c r="E66" s="19" t="s">
        <v>289</v>
      </c>
      <c r="F66" s="332">
        <v>568.86199999999997</v>
      </c>
      <c r="G66" s="40"/>
      <c r="H66" s="46"/>
    </row>
    <row r="67" s="2" customFormat="1" ht="16.8" customHeight="1">
      <c r="A67" s="40"/>
      <c r="B67" s="46"/>
      <c r="C67" s="327" t="s">
        <v>240</v>
      </c>
      <c r="D67" s="328" t="s">
        <v>241</v>
      </c>
      <c r="E67" s="329" t="s">
        <v>1</v>
      </c>
      <c r="F67" s="330">
        <v>431.26600000000002</v>
      </c>
      <c r="G67" s="40"/>
      <c r="H67" s="46"/>
    </row>
    <row r="68" s="2" customFormat="1" ht="16.8" customHeight="1">
      <c r="A68" s="40"/>
      <c r="B68" s="46"/>
      <c r="C68" s="331" t="s">
        <v>1</v>
      </c>
      <c r="D68" s="331" t="s">
        <v>690</v>
      </c>
      <c r="E68" s="19" t="s">
        <v>1</v>
      </c>
      <c r="F68" s="332">
        <v>46.390000000000001</v>
      </c>
      <c r="G68" s="40"/>
      <c r="H68" s="46"/>
    </row>
    <row r="69" s="2" customFormat="1" ht="16.8" customHeight="1">
      <c r="A69" s="40"/>
      <c r="B69" s="46"/>
      <c r="C69" s="331" t="s">
        <v>1</v>
      </c>
      <c r="D69" s="331" t="s">
        <v>691</v>
      </c>
      <c r="E69" s="19" t="s">
        <v>1</v>
      </c>
      <c r="F69" s="332">
        <v>46.390000000000001</v>
      </c>
      <c r="G69" s="40"/>
      <c r="H69" s="46"/>
    </row>
    <row r="70" s="2" customFormat="1" ht="16.8" customHeight="1">
      <c r="A70" s="40"/>
      <c r="B70" s="46"/>
      <c r="C70" s="331" t="s">
        <v>1</v>
      </c>
      <c r="D70" s="331" t="s">
        <v>692</v>
      </c>
      <c r="E70" s="19" t="s">
        <v>1</v>
      </c>
      <c r="F70" s="332">
        <v>30.795000000000002</v>
      </c>
      <c r="G70" s="40"/>
      <c r="H70" s="46"/>
    </row>
    <row r="71" s="2" customFormat="1" ht="16.8" customHeight="1">
      <c r="A71" s="40"/>
      <c r="B71" s="46"/>
      <c r="C71" s="331" t="s">
        <v>1</v>
      </c>
      <c r="D71" s="331" t="s">
        <v>693</v>
      </c>
      <c r="E71" s="19" t="s">
        <v>1</v>
      </c>
      <c r="F71" s="332">
        <v>41.279000000000003</v>
      </c>
      <c r="G71" s="40"/>
      <c r="H71" s="46"/>
    </row>
    <row r="72" s="2" customFormat="1" ht="16.8" customHeight="1">
      <c r="A72" s="40"/>
      <c r="B72" s="46"/>
      <c r="C72" s="331" t="s">
        <v>1</v>
      </c>
      <c r="D72" s="331" t="s">
        <v>694</v>
      </c>
      <c r="E72" s="19" t="s">
        <v>1</v>
      </c>
      <c r="F72" s="332">
        <v>42.195999999999998</v>
      </c>
      <c r="G72" s="40"/>
      <c r="H72" s="46"/>
    </row>
    <row r="73" s="2" customFormat="1" ht="16.8" customHeight="1">
      <c r="A73" s="40"/>
      <c r="B73" s="46"/>
      <c r="C73" s="331" t="s">
        <v>1</v>
      </c>
      <c r="D73" s="331" t="s">
        <v>695</v>
      </c>
      <c r="E73" s="19" t="s">
        <v>1</v>
      </c>
      <c r="F73" s="332">
        <v>42.195999999999998</v>
      </c>
      <c r="G73" s="40"/>
      <c r="H73" s="46"/>
    </row>
    <row r="74" s="2" customFormat="1" ht="16.8" customHeight="1">
      <c r="A74" s="40"/>
      <c r="B74" s="46"/>
      <c r="C74" s="331" t="s">
        <v>1</v>
      </c>
      <c r="D74" s="331" t="s">
        <v>696</v>
      </c>
      <c r="E74" s="19" t="s">
        <v>1</v>
      </c>
      <c r="F74" s="332">
        <v>44.423999999999999</v>
      </c>
      <c r="G74" s="40"/>
      <c r="H74" s="46"/>
    </row>
    <row r="75" s="2" customFormat="1" ht="16.8" customHeight="1">
      <c r="A75" s="40"/>
      <c r="B75" s="46"/>
      <c r="C75" s="331" t="s">
        <v>1</v>
      </c>
      <c r="D75" s="331" t="s">
        <v>697</v>
      </c>
      <c r="E75" s="19" t="s">
        <v>1</v>
      </c>
      <c r="F75" s="332">
        <v>137.596</v>
      </c>
      <c r="G75" s="40"/>
      <c r="H75" s="46"/>
    </row>
    <row r="76" s="2" customFormat="1" ht="16.8" customHeight="1">
      <c r="A76" s="40"/>
      <c r="B76" s="46"/>
      <c r="C76" s="331" t="s">
        <v>240</v>
      </c>
      <c r="D76" s="331" t="s">
        <v>147</v>
      </c>
      <c r="E76" s="19" t="s">
        <v>1</v>
      </c>
      <c r="F76" s="332">
        <v>431.26600000000002</v>
      </c>
      <c r="G76" s="40"/>
      <c r="H76" s="46"/>
    </row>
    <row r="77" s="2" customFormat="1" ht="16.8" customHeight="1">
      <c r="A77" s="40"/>
      <c r="B77" s="46"/>
      <c r="C77" s="333" t="s">
        <v>972</v>
      </c>
      <c r="D77" s="40"/>
      <c r="E77" s="40"/>
      <c r="F77" s="40"/>
      <c r="G77" s="40"/>
      <c r="H77" s="46"/>
    </row>
    <row r="78" s="2" customFormat="1" ht="16.8" customHeight="1">
      <c r="A78" s="40"/>
      <c r="B78" s="46"/>
      <c r="C78" s="331" t="s">
        <v>687</v>
      </c>
      <c r="D78" s="331" t="s">
        <v>688</v>
      </c>
      <c r="E78" s="19" t="s">
        <v>289</v>
      </c>
      <c r="F78" s="332">
        <v>86.253</v>
      </c>
      <c r="G78" s="40"/>
      <c r="H78" s="46"/>
    </row>
    <row r="79" s="2" customFormat="1" ht="16.8" customHeight="1">
      <c r="A79" s="40"/>
      <c r="B79" s="46"/>
      <c r="C79" s="331" t="s">
        <v>679</v>
      </c>
      <c r="D79" s="331" t="s">
        <v>988</v>
      </c>
      <c r="E79" s="19" t="s">
        <v>289</v>
      </c>
      <c r="F79" s="332">
        <v>86.253</v>
      </c>
      <c r="G79" s="40"/>
      <c r="H79" s="46"/>
    </row>
    <row r="80" s="2" customFormat="1" ht="16.8" customHeight="1">
      <c r="A80" s="40"/>
      <c r="B80" s="46"/>
      <c r="C80" s="331" t="s">
        <v>683</v>
      </c>
      <c r="D80" s="331" t="s">
        <v>989</v>
      </c>
      <c r="E80" s="19" t="s">
        <v>289</v>
      </c>
      <c r="F80" s="332">
        <v>215.63300000000001</v>
      </c>
      <c r="G80" s="40"/>
      <c r="H80" s="46"/>
    </row>
    <row r="81" s="2" customFormat="1" ht="16.8" customHeight="1">
      <c r="A81" s="40"/>
      <c r="B81" s="46"/>
      <c r="C81" s="331" t="s">
        <v>698</v>
      </c>
      <c r="D81" s="331" t="s">
        <v>990</v>
      </c>
      <c r="E81" s="19" t="s">
        <v>289</v>
      </c>
      <c r="F81" s="332">
        <v>43.127000000000002</v>
      </c>
      <c r="G81" s="40"/>
      <c r="H81" s="46"/>
    </row>
    <row r="82" s="2" customFormat="1" ht="16.8" customHeight="1">
      <c r="A82" s="40"/>
      <c r="B82" s="46"/>
      <c r="C82" s="331" t="s">
        <v>401</v>
      </c>
      <c r="D82" s="331" t="s">
        <v>991</v>
      </c>
      <c r="E82" s="19" t="s">
        <v>289</v>
      </c>
      <c r="F82" s="332">
        <v>301.88600000000002</v>
      </c>
      <c r="G82" s="40"/>
      <c r="H82" s="46"/>
    </row>
    <row r="83" s="2" customFormat="1" ht="16.8" customHeight="1">
      <c r="A83" s="40"/>
      <c r="B83" s="46"/>
      <c r="C83" s="331" t="s">
        <v>405</v>
      </c>
      <c r="D83" s="331" t="s">
        <v>982</v>
      </c>
      <c r="E83" s="19" t="s">
        <v>289</v>
      </c>
      <c r="F83" s="332">
        <v>129.38</v>
      </c>
      <c r="G83" s="40"/>
      <c r="H83" s="46"/>
    </row>
    <row r="84" s="2" customFormat="1" ht="16.8" customHeight="1">
      <c r="A84" s="40"/>
      <c r="B84" s="46"/>
      <c r="C84" s="331" t="s">
        <v>410</v>
      </c>
      <c r="D84" s="331" t="s">
        <v>974</v>
      </c>
      <c r="E84" s="19" t="s">
        <v>289</v>
      </c>
      <c r="F84" s="332">
        <v>878.96400000000006</v>
      </c>
      <c r="G84" s="40"/>
      <c r="H84" s="46"/>
    </row>
    <row r="85" s="2" customFormat="1">
      <c r="A85" s="40"/>
      <c r="B85" s="46"/>
      <c r="C85" s="331" t="s">
        <v>416</v>
      </c>
      <c r="D85" s="331" t="s">
        <v>983</v>
      </c>
      <c r="E85" s="19" t="s">
        <v>289</v>
      </c>
      <c r="F85" s="332">
        <v>258.75999999999999</v>
      </c>
      <c r="G85" s="40"/>
      <c r="H85" s="46"/>
    </row>
    <row r="86" s="2" customFormat="1" ht="16.8" customHeight="1">
      <c r="A86" s="40"/>
      <c r="B86" s="46"/>
      <c r="C86" s="331" t="s">
        <v>422</v>
      </c>
      <c r="D86" s="331" t="s">
        <v>975</v>
      </c>
      <c r="E86" s="19" t="s">
        <v>289</v>
      </c>
      <c r="F86" s="332">
        <v>439.48200000000003</v>
      </c>
      <c r="G86" s="40"/>
      <c r="H86" s="46"/>
    </row>
    <row r="87" s="2" customFormat="1" ht="16.8" customHeight="1">
      <c r="A87" s="40"/>
      <c r="B87" s="46"/>
      <c r="C87" s="331" t="s">
        <v>428</v>
      </c>
      <c r="D87" s="331" t="s">
        <v>984</v>
      </c>
      <c r="E87" s="19" t="s">
        <v>289</v>
      </c>
      <c r="F87" s="332">
        <v>129.38</v>
      </c>
      <c r="G87" s="40"/>
      <c r="H87" s="46"/>
    </row>
    <row r="88" s="2" customFormat="1" ht="16.8" customHeight="1">
      <c r="A88" s="40"/>
      <c r="B88" s="46"/>
      <c r="C88" s="331" t="s">
        <v>433</v>
      </c>
      <c r="D88" s="331" t="s">
        <v>976</v>
      </c>
      <c r="E88" s="19" t="s">
        <v>289</v>
      </c>
      <c r="F88" s="332">
        <v>568.86199999999997</v>
      </c>
      <c r="G88" s="40"/>
      <c r="H88" s="46"/>
    </row>
    <row r="89" s="2" customFormat="1" ht="16.8" customHeight="1">
      <c r="A89" s="40"/>
      <c r="B89" s="46"/>
      <c r="C89" s="331" t="s">
        <v>439</v>
      </c>
      <c r="D89" s="331" t="s">
        <v>977</v>
      </c>
      <c r="E89" s="19" t="s">
        <v>289</v>
      </c>
      <c r="F89" s="332">
        <v>568.86199999999997</v>
      </c>
      <c r="G89" s="40"/>
      <c r="H89" s="46"/>
    </row>
    <row r="90" s="2" customFormat="1" ht="16.8" customHeight="1">
      <c r="A90" s="40"/>
      <c r="B90" s="46"/>
      <c r="C90" s="327" t="s">
        <v>243</v>
      </c>
      <c r="D90" s="328" t="s">
        <v>244</v>
      </c>
      <c r="E90" s="329" t="s">
        <v>1</v>
      </c>
      <c r="F90" s="330">
        <v>31.710000000000001</v>
      </c>
      <c r="G90" s="40"/>
      <c r="H90" s="46"/>
    </row>
    <row r="91" s="2" customFormat="1" ht="16.8" customHeight="1">
      <c r="A91" s="40"/>
      <c r="B91" s="46"/>
      <c r="C91" s="333" t="s">
        <v>972</v>
      </c>
      <c r="D91" s="40"/>
      <c r="E91" s="40"/>
      <c r="F91" s="40"/>
      <c r="G91" s="40"/>
      <c r="H91" s="46"/>
    </row>
    <row r="92" s="2" customFormat="1" ht="16.8" customHeight="1">
      <c r="A92" s="40"/>
      <c r="B92" s="46"/>
      <c r="C92" s="331" t="s">
        <v>575</v>
      </c>
      <c r="D92" s="331" t="s">
        <v>985</v>
      </c>
      <c r="E92" s="19" t="s">
        <v>289</v>
      </c>
      <c r="F92" s="332">
        <v>31.710000000000001</v>
      </c>
      <c r="G92" s="40"/>
      <c r="H92" s="46"/>
    </row>
    <row r="93" s="2" customFormat="1">
      <c r="A93" s="40"/>
      <c r="B93" s="46"/>
      <c r="C93" s="331" t="s">
        <v>583</v>
      </c>
      <c r="D93" s="331" t="s">
        <v>584</v>
      </c>
      <c r="E93" s="19" t="s">
        <v>341</v>
      </c>
      <c r="F93" s="332">
        <v>81.710999999999999</v>
      </c>
      <c r="G93" s="40"/>
      <c r="H93" s="46"/>
    </row>
    <row r="94" s="2" customFormat="1">
      <c r="A94" s="40"/>
      <c r="B94" s="46"/>
      <c r="C94" s="331" t="s">
        <v>600</v>
      </c>
      <c r="D94" s="331" t="s">
        <v>986</v>
      </c>
      <c r="E94" s="19" t="s">
        <v>341</v>
      </c>
      <c r="F94" s="332">
        <v>66.590999999999994</v>
      </c>
      <c r="G94" s="40"/>
      <c r="H94" s="46"/>
    </row>
    <row r="95" s="2" customFormat="1" ht="16.8" customHeight="1">
      <c r="A95" s="40"/>
      <c r="B95" s="46"/>
      <c r="C95" s="327" t="s">
        <v>246</v>
      </c>
      <c r="D95" s="328" t="s">
        <v>247</v>
      </c>
      <c r="E95" s="329" t="s">
        <v>1</v>
      </c>
      <c r="F95" s="330">
        <v>81.710999999999999</v>
      </c>
      <c r="G95" s="40"/>
      <c r="H95" s="46"/>
    </row>
    <row r="96" s="2" customFormat="1" ht="16.8" customHeight="1">
      <c r="A96" s="40"/>
      <c r="B96" s="46"/>
      <c r="C96" s="331" t="s">
        <v>246</v>
      </c>
      <c r="D96" s="331" t="s">
        <v>773</v>
      </c>
      <c r="E96" s="19" t="s">
        <v>1</v>
      </c>
      <c r="F96" s="332">
        <v>81.710999999999999</v>
      </c>
      <c r="G96" s="40"/>
      <c r="H96" s="46"/>
    </row>
    <row r="97" s="2" customFormat="1" ht="16.8" customHeight="1">
      <c r="A97" s="40"/>
      <c r="B97" s="46"/>
      <c r="C97" s="333" t="s">
        <v>972</v>
      </c>
      <c r="D97" s="40"/>
      <c r="E97" s="40"/>
      <c r="F97" s="40"/>
      <c r="G97" s="40"/>
      <c r="H97" s="46"/>
    </row>
    <row r="98" s="2" customFormat="1">
      <c r="A98" s="40"/>
      <c r="B98" s="46"/>
      <c r="C98" s="331" t="s">
        <v>583</v>
      </c>
      <c r="D98" s="331" t="s">
        <v>584</v>
      </c>
      <c r="E98" s="19" t="s">
        <v>341</v>
      </c>
      <c r="F98" s="332">
        <v>81.710999999999999</v>
      </c>
      <c r="G98" s="40"/>
      <c r="H98" s="46"/>
    </row>
    <row r="99" s="2" customFormat="1">
      <c r="A99" s="40"/>
      <c r="B99" s="46"/>
      <c r="C99" s="331" t="s">
        <v>589</v>
      </c>
      <c r="D99" s="331" t="s">
        <v>590</v>
      </c>
      <c r="E99" s="19" t="s">
        <v>341</v>
      </c>
      <c r="F99" s="332">
        <v>735.399</v>
      </c>
      <c r="G99" s="40"/>
      <c r="H99" s="46"/>
    </row>
    <row r="100" s="2" customFormat="1" ht="16.8" customHeight="1">
      <c r="A100" s="40"/>
      <c r="B100" s="46"/>
      <c r="C100" s="331" t="s">
        <v>595</v>
      </c>
      <c r="D100" s="331" t="s">
        <v>596</v>
      </c>
      <c r="E100" s="19" t="s">
        <v>341</v>
      </c>
      <c r="F100" s="332">
        <v>81.710999999999999</v>
      </c>
      <c r="G100" s="40"/>
      <c r="H100" s="46"/>
    </row>
    <row r="101" s="2" customFormat="1" ht="7.44" customHeight="1">
      <c r="A101" s="40"/>
      <c r="B101" s="172"/>
      <c r="C101" s="173"/>
      <c r="D101" s="173"/>
      <c r="E101" s="173"/>
      <c r="F101" s="173"/>
      <c r="G101" s="173"/>
      <c r="H101" s="46"/>
    </row>
    <row r="102" s="2" customFormat="1">
      <c r="A102" s="40"/>
      <c r="B102" s="40"/>
      <c r="C102" s="40"/>
      <c r="D102" s="40"/>
      <c r="E102" s="40"/>
      <c r="F102" s="40"/>
      <c r="G102" s="40"/>
      <c r="H102" s="40"/>
    </row>
  </sheetData>
  <sheetProtection sheet="1" formatColumns="0" formatRows="0" objects="1" scenarios="1" spinCount="100000" saltValue="OGggrqGc+A+3Vg9Fe4X2g6k/W8fPiU0y0ER0eFDSdaInJ6/tiiakB1heSAY+NFKBk0fCwVtKe6sWU8MaXz7dxg==" hashValue="NFjiEasV8SMCRAovdCjDbLwXPoMH8xySQ8HWlpzGS2epm65+mu4zksne1LvtSUIQVAOl8QXe1zDZ8wDh9JO6n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Brábník David</dc:creator>
  <cp:lastModifiedBy>Brábník David</cp:lastModifiedBy>
  <dcterms:created xsi:type="dcterms:W3CDTF">2024-05-06T22:20:30Z</dcterms:created>
  <dcterms:modified xsi:type="dcterms:W3CDTF">2024-05-06T22:20:45Z</dcterms:modified>
</cp:coreProperties>
</file>