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H:\__VODOVOD\2020_Jesenice_obtoky_RAD1_4589\_DPS_RAD_1\07_ROZPOCET\VYKAZ_VYMER_XLS\20240311_rad1\"/>
    </mc:Choice>
  </mc:AlternateContent>
  <bookViews>
    <workbookView xWindow="0" yWindow="0" windowWidth="0" windowHeight="0"/>
  </bookViews>
  <sheets>
    <sheet name="Rekapitulace stavby" sheetId="1" r:id="rId1"/>
    <sheet name="DSO 01.1 - Řešní vstupu d..." sheetId="2" r:id="rId2"/>
    <sheet name="DSO 01.2 - VNITŘNÍ OCHRAN..." sheetId="3" r:id="rId3"/>
    <sheet name="VRN - Vedlejší rozpočtové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'DSO 01.1 - Řešní vstupu d...'!$C$126:$K$426</definedName>
    <definedName name="_xlnm.Print_Area" localSheetId="1">'DSO 01.1 - Řešní vstupu d...'!$C$4:$J$76,'DSO 01.1 - Řešní vstupu d...'!$C$82:$J$108,'DSO 01.1 - Řešní vstupu d...'!$C$114:$K$426</definedName>
    <definedName name="_xlnm.Print_Titles" localSheetId="1">'DSO 01.1 - Řešní vstupu d...'!$126:$126</definedName>
    <definedName name="_xlnm._FilterDatabase" localSheetId="2" hidden="1">'DSO 01.2 - VNITŘNÍ OCHRAN...'!$C$120:$K$151</definedName>
    <definedName name="_xlnm.Print_Area" localSheetId="2">'DSO 01.2 - VNITŘNÍ OCHRAN...'!$C$4:$J$76,'DSO 01.2 - VNITŘNÍ OCHRAN...'!$C$82:$J$102,'DSO 01.2 - VNITŘNÍ OCHRAN...'!$C$108:$K$151</definedName>
    <definedName name="_xlnm.Print_Titles" localSheetId="2">'DSO 01.2 - VNITŘNÍ OCHRAN...'!$120:$120</definedName>
    <definedName name="_xlnm._FilterDatabase" localSheetId="3" hidden="1">'VRN - Vedlejší rozpočtové...'!$C$116:$K$130</definedName>
    <definedName name="_xlnm.Print_Area" localSheetId="3">'VRN - Vedlejší rozpočtové...'!$C$4:$J$76,'VRN - Vedlejší rozpočtové...'!$C$82:$J$98,'VRN - Vedlejší rozpočtové...'!$C$104:$K$130</definedName>
    <definedName name="_xlnm.Print_Titles" localSheetId="3">'VRN - Vedlejší rozpočtové...'!$116:$116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111"/>
  <c r="E7"/>
  <c r="E107"/>
  <c i="3" r="J37"/>
  <c r="J36"/>
  <c i="1" r="AY96"/>
  <c i="3" r="J35"/>
  <c i="1" r="AX96"/>
  <c i="3"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92"/>
  <c r="J17"/>
  <c r="J12"/>
  <c r="J115"/>
  <c r="E7"/>
  <c r="E111"/>
  <c i="2" r="P405"/>
  <c r="T129"/>
  <c r="R129"/>
  <c r="P129"/>
  <c r="J37"/>
  <c r="J36"/>
  <c i="1" r="AY95"/>
  <c i="2" r="J35"/>
  <c i="1" r="AX95"/>
  <c i="2"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6"/>
  <c r="BH416"/>
  <c r="BG416"/>
  <c r="BF416"/>
  <c r="T416"/>
  <c r="R416"/>
  <c r="P416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6"/>
  <c r="BH406"/>
  <c r="BG406"/>
  <c r="BF406"/>
  <c r="T406"/>
  <c r="T405"/>
  <c r="R406"/>
  <c r="R405"/>
  <c r="P406"/>
  <c r="BI402"/>
  <c r="BH402"/>
  <c r="BG402"/>
  <c r="BF402"/>
  <c r="T402"/>
  <c r="R402"/>
  <c r="P402"/>
  <c r="BI401"/>
  <c r="BH401"/>
  <c r="BG401"/>
  <c r="BF401"/>
  <c r="T401"/>
  <c r="R401"/>
  <c r="P401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1"/>
  <c r="BH381"/>
  <c r="BG381"/>
  <c r="BF381"/>
  <c r="T381"/>
  <c r="T380"/>
  <c r="R381"/>
  <c r="R380"/>
  <c r="P381"/>
  <c r="P380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4"/>
  <c r="BH364"/>
  <c r="BG364"/>
  <c r="BF364"/>
  <c r="T364"/>
  <c r="R364"/>
  <c r="P364"/>
  <c r="BI357"/>
  <c r="BH357"/>
  <c r="BG357"/>
  <c r="BF357"/>
  <c r="T357"/>
  <c r="R357"/>
  <c r="P357"/>
  <c r="BI349"/>
  <c r="BH349"/>
  <c r="BG349"/>
  <c r="BF349"/>
  <c r="T349"/>
  <c r="R349"/>
  <c r="P349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0"/>
  <c r="BH330"/>
  <c r="BG330"/>
  <c r="BF330"/>
  <c r="T330"/>
  <c r="R330"/>
  <c r="P330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6"/>
  <c r="BH256"/>
  <c r="BG256"/>
  <c r="BF256"/>
  <c r="T256"/>
  <c r="R256"/>
  <c r="P256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6"/>
  <c r="BH226"/>
  <c r="BG226"/>
  <c r="BF226"/>
  <c r="T226"/>
  <c r="R226"/>
  <c r="P226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91"/>
  <c r="J20"/>
  <c r="J18"/>
  <c r="E18"/>
  <c r="F92"/>
  <c r="J17"/>
  <c r="J15"/>
  <c r="E15"/>
  <c r="F91"/>
  <c r="J14"/>
  <c r="J12"/>
  <c r="J121"/>
  <c r="E7"/>
  <c r="E117"/>
  <c i="1" r="L90"/>
  <c r="AM90"/>
  <c r="AM89"/>
  <c r="L89"/>
  <c r="AM87"/>
  <c r="L87"/>
  <c r="L85"/>
  <c r="L84"/>
  <c i="2" r="BK416"/>
  <c r="J411"/>
  <c r="J390"/>
  <c r="J154"/>
  <c r="BK240"/>
  <c r="J156"/>
  <c r="J319"/>
  <c r="BK250"/>
  <c r="BK321"/>
  <c r="BK246"/>
  <c r="BK177"/>
  <c r="BK390"/>
  <c r="J240"/>
  <c r="J197"/>
  <c r="BK182"/>
  <c r="BK293"/>
  <c r="J278"/>
  <c r="J339"/>
  <c r="J202"/>
  <c r="BK319"/>
  <c r="BK151"/>
  <c r="BK272"/>
  <c r="J139"/>
  <c i="3" r="BK134"/>
  <c r="BK142"/>
  <c r="J146"/>
  <c i="4" r="J127"/>
  <c i="2" r="J416"/>
  <c r="J409"/>
  <c r="BK341"/>
  <c r="BK256"/>
  <c r="BK296"/>
  <c r="J244"/>
  <c r="J187"/>
  <c r="J316"/>
  <c r="BK375"/>
  <c r="BK270"/>
  <c r="BK206"/>
  <c r="J402"/>
  <c r="J204"/>
  <c r="BK261"/>
  <c r="BK406"/>
  <c r="J321"/>
  <c r="J401"/>
  <c r="BK232"/>
  <c r="BK282"/>
  <c r="J148"/>
  <c r="J221"/>
  <c r="J177"/>
  <c i="3" r="J148"/>
  <c i="4" r="J129"/>
  <c r="J128"/>
  <c r="J130"/>
  <c r="J121"/>
  <c r="J123"/>
  <c r="J124"/>
  <c i="2" r="BK401"/>
  <c r="BK299"/>
  <c r="BK135"/>
  <c r="J246"/>
  <c r="J191"/>
  <c r="BK339"/>
  <c r="BK162"/>
  <c r="BK312"/>
  <c r="BK215"/>
  <c r="J165"/>
  <c r="J341"/>
  <c r="BK200"/>
  <c r="BK219"/>
  <c r="BK402"/>
  <c r="J261"/>
  <c r="BK371"/>
  <c r="J232"/>
  <c r="BK307"/>
  <c r="J293"/>
  <c r="J357"/>
  <c r="BK148"/>
  <c i="3" r="J143"/>
  <c r="J128"/>
  <c r="BK136"/>
  <c r="J129"/>
  <c i="2" r="J422"/>
  <c r="BK411"/>
  <c r="J302"/>
  <c r="J133"/>
  <c r="J250"/>
  <c r="BK133"/>
  <c r="BK290"/>
  <c r="J307"/>
  <c r="J398"/>
  <c r="BK210"/>
  <c r="BK276"/>
  <c r="BK378"/>
  <c r="J210"/>
  <c r="J200"/>
  <c r="J386"/>
  <c r="BK278"/>
  <c r="J162"/>
  <c i="3" r="BK129"/>
  <c r="BK132"/>
  <c r="J139"/>
  <c r="BK130"/>
  <c i="4" r="BK121"/>
  <c i="2" r="BK422"/>
  <c r="J413"/>
  <c r="BK398"/>
  <c r="J323"/>
  <c r="BK165"/>
  <c r="BK316"/>
  <c r="J371"/>
  <c r="J194"/>
  <c r="BK284"/>
  <c r="BK237"/>
  <c r="BK171"/>
  <c r="J299"/>
  <c r="J130"/>
  <c r="BK208"/>
  <c r="BK349"/>
  <c r="J296"/>
  <c r="J219"/>
  <c r="BK234"/>
  <c r="BK373"/>
  <c r="BK274"/>
  <c r="J226"/>
  <c r="BK130"/>
  <c i="3" r="BK127"/>
  <c r="J134"/>
  <c r="BK139"/>
  <c i="4" r="BK128"/>
  <c r="BK126"/>
  <c r="BK123"/>
  <c r="BK124"/>
  <c r="J126"/>
  <c r="BK125"/>
  <c i="2" r="J426"/>
  <c r="BK413"/>
  <c r="J406"/>
  <c r="J373"/>
  <c r="J206"/>
  <c r="J349"/>
  <c r="J256"/>
  <c r="J234"/>
  <c r="BK168"/>
  <c r="J330"/>
  <c r="BK197"/>
  <c r="J364"/>
  <c r="BK302"/>
  <c r="BK244"/>
  <c r="BK187"/>
  <c r="BK364"/>
  <c r="BK287"/>
  <c r="J171"/>
  <c r="BK204"/>
  <c r="BK323"/>
  <c r="J151"/>
  <c r="J265"/>
  <c r="J337"/>
  <c r="J168"/>
  <c r="BK314"/>
  <c r="BK265"/>
  <c r="J314"/>
  <c r="BK156"/>
  <c i="3" r="BK143"/>
  <c r="J127"/>
  <c r="BK146"/>
  <c r="J136"/>
  <c i="4" r="J122"/>
  <c i="3" r="BK128"/>
  <c i="4" r="BK130"/>
  <c i="2" r="J418"/>
  <c r="BK394"/>
  <c r="BK337"/>
  <c r="BK280"/>
  <c r="J282"/>
  <c r="J215"/>
  <c r="J135"/>
  <c r="J287"/>
  <c r="BK386"/>
  <c r="J272"/>
  <c r="J208"/>
  <c r="BK143"/>
  <c r="J290"/>
  <c r="J270"/>
  <c r="BK357"/>
  <c r="BK194"/>
  <c r="J312"/>
  <c r="J394"/>
  <c r="BK330"/>
  <c r="BK426"/>
  <c r="J280"/>
  <c r="BK139"/>
  <c r="J159"/>
  <c r="J182"/>
  <c i="3" r="J132"/>
  <c r="J124"/>
  <c r="BK148"/>
  <c r="J142"/>
  <c i="4" r="J119"/>
  <c i="2" r="BK418"/>
  <c r="BK409"/>
  <c r="BK381"/>
  <c r="J143"/>
  <c r="J284"/>
  <c r="BK221"/>
  <c r="BK154"/>
  <c r="J276"/>
  <c r="BK159"/>
  <c r="J274"/>
  <c r="BK174"/>
  <c r="J378"/>
  <c r="BK226"/>
  <c r="J174"/>
  <c r="J381"/>
  <c r="BK191"/>
  <c r="J237"/>
  <c r="J375"/>
  <c i="1" r="AS94"/>
  <c i="2" r="BK202"/>
  <c i="3" r="BK124"/>
  <c r="J130"/>
  <c i="4" r="BK122"/>
  <c r="BK127"/>
  <c r="J125"/>
  <c r="BK129"/>
  <c r="J120"/>
  <c r="BK120"/>
  <c r="BK119"/>
  <c i="2" l="1" r="P255"/>
  <c r="BK269"/>
  <c r="J269"/>
  <c r="J101"/>
  <c r="T385"/>
  <c r="BK214"/>
  <c r="J214"/>
  <c r="J99"/>
  <c r="BK255"/>
  <c r="J255"/>
  <c r="J100"/>
  <c r="BK385"/>
  <c r="J385"/>
  <c r="J103"/>
  <c r="P400"/>
  <c r="R269"/>
  <c r="BK400"/>
  <c r="J400"/>
  <c r="J104"/>
  <c r="T400"/>
  <c r="BK129"/>
  <c r="P214"/>
  <c r="R255"/>
  <c r="R408"/>
  <c r="R404"/>
  <c r="P269"/>
  <c r="BK408"/>
  <c r="J408"/>
  <c r="J107"/>
  <c r="T214"/>
  <c r="P385"/>
  <c r="P408"/>
  <c r="P404"/>
  <c r="R214"/>
  <c r="R128"/>
  <c r="R127"/>
  <c r="T255"/>
  <c r="T408"/>
  <c r="T404"/>
  <c r="T269"/>
  <c r="R385"/>
  <c r="R400"/>
  <c i="3" r="BK133"/>
  <c r="J133"/>
  <c r="J99"/>
  <c r="P133"/>
  <c r="P123"/>
  <c r="P122"/>
  <c r="P121"/>
  <c i="1" r="AU96"/>
  <c i="3" r="R133"/>
  <c r="R123"/>
  <c r="R122"/>
  <c r="R121"/>
  <c r="T133"/>
  <c r="T123"/>
  <c r="T122"/>
  <c r="T121"/>
  <c r="BK138"/>
  <c r="J138"/>
  <c r="J100"/>
  <c r="P138"/>
  <c r="R138"/>
  <c r="T138"/>
  <c i="4" r="BK118"/>
  <c r="J118"/>
  <c r="J97"/>
  <c r="P118"/>
  <c r="P117"/>
  <c i="1" r="AU97"/>
  <c i="4" r="R118"/>
  <c r="R117"/>
  <c r="T118"/>
  <c r="T117"/>
  <c i="2" r="BK380"/>
  <c r="J380"/>
  <c r="J102"/>
  <c r="BK405"/>
  <c r="BK404"/>
  <c r="J404"/>
  <c r="J105"/>
  <c i="3" r="BK147"/>
  <c r="J147"/>
  <c r="J101"/>
  <c i="4" r="E85"/>
  <c r="J89"/>
  <c r="F92"/>
  <c r="BE121"/>
  <c r="BE129"/>
  <c r="BE122"/>
  <c r="BE128"/>
  <c r="BE119"/>
  <c r="BE126"/>
  <c r="BE127"/>
  <c r="BE120"/>
  <c r="BE124"/>
  <c r="BE125"/>
  <c r="BE123"/>
  <c r="BE130"/>
  <c i="3" r="J89"/>
  <c r="F118"/>
  <c r="BE129"/>
  <c r="BE132"/>
  <c r="BE142"/>
  <c i="2" r="J129"/>
  <c r="J98"/>
  <c i="3" r="BE124"/>
  <c i="2" r="J405"/>
  <c r="J106"/>
  <c i="3" r="BE139"/>
  <c r="BE143"/>
  <c r="BE148"/>
  <c r="E85"/>
  <c r="BE127"/>
  <c r="BE136"/>
  <c r="BE134"/>
  <c r="BE128"/>
  <c r="BE146"/>
  <c r="BE130"/>
  <c i="2" r="BE130"/>
  <c r="J92"/>
  <c r="BE197"/>
  <c r="BE215"/>
  <c r="BE261"/>
  <c r="BE274"/>
  <c r="BE290"/>
  <c r="BE293"/>
  <c r="BE422"/>
  <c r="E85"/>
  <c r="J123"/>
  <c r="BE154"/>
  <c r="BE210"/>
  <c r="BE244"/>
  <c r="BE276"/>
  <c r="BE296"/>
  <c r="BE307"/>
  <c r="BE321"/>
  <c r="BE330"/>
  <c r="BE151"/>
  <c r="BE162"/>
  <c r="BE202"/>
  <c r="BE287"/>
  <c r="BE299"/>
  <c r="BE357"/>
  <c r="BE371"/>
  <c r="BE386"/>
  <c r="BE426"/>
  <c r="F124"/>
  <c r="BE133"/>
  <c r="BE174"/>
  <c r="BE200"/>
  <c r="BE221"/>
  <c r="BE240"/>
  <c r="BE270"/>
  <c r="BE302"/>
  <c r="BE373"/>
  <c r="BE378"/>
  <c r="BE381"/>
  <c r="BE390"/>
  <c r="BE394"/>
  <c r="BE398"/>
  <c r="BE135"/>
  <c r="BE171"/>
  <c r="BE182"/>
  <c r="BE316"/>
  <c r="BE339"/>
  <c r="BE375"/>
  <c r="BE401"/>
  <c r="BE143"/>
  <c r="BE156"/>
  <c r="BE168"/>
  <c r="BE232"/>
  <c r="BE256"/>
  <c r="BE364"/>
  <c r="BE139"/>
  <c r="BE159"/>
  <c r="BE165"/>
  <c r="BE177"/>
  <c r="BE191"/>
  <c r="BE204"/>
  <c r="BE234"/>
  <c r="BE246"/>
  <c r="BE278"/>
  <c r="BE323"/>
  <c r="BE280"/>
  <c r="BE314"/>
  <c r="J89"/>
  <c r="BE187"/>
  <c r="BE206"/>
  <c r="BE208"/>
  <c r="BE219"/>
  <c r="BE272"/>
  <c r="BE282"/>
  <c r="BE341"/>
  <c r="F123"/>
  <c r="BE194"/>
  <c r="BE226"/>
  <c r="BE237"/>
  <c r="BE319"/>
  <c r="BE337"/>
  <c r="BE148"/>
  <c r="BE250"/>
  <c r="BE265"/>
  <c r="BE284"/>
  <c r="BE312"/>
  <c r="BE349"/>
  <c r="BE402"/>
  <c r="BE406"/>
  <c r="BE409"/>
  <c r="BE411"/>
  <c r="BE413"/>
  <c r="BE416"/>
  <c r="BE418"/>
  <c r="F35"/>
  <c i="1" r="BB95"/>
  <c i="2" r="F36"/>
  <c i="1" r="BC95"/>
  <c i="3" r="F37"/>
  <c i="1" r="BD96"/>
  <c i="4" r="F36"/>
  <c i="1" r="BC97"/>
  <c i="3" r="J34"/>
  <c i="1" r="AW96"/>
  <c i="4" r="J34"/>
  <c i="1" r="AW97"/>
  <c i="4" r="F35"/>
  <c i="1" r="BB97"/>
  <c i="3" r="F35"/>
  <c i="1" r="BB96"/>
  <c i="4" r="F34"/>
  <c i="1" r="BA97"/>
  <c i="2" r="F37"/>
  <c i="1" r="BD95"/>
  <c i="2" r="J34"/>
  <c i="1" r="AW95"/>
  <c i="3" r="F36"/>
  <c i="1" r="BC96"/>
  <c i="3" r="F34"/>
  <c i="1" r="BA96"/>
  <c i="4" r="F37"/>
  <c i="1" r="BD97"/>
  <c i="2" r="F34"/>
  <c i="1" r="BA95"/>
  <c i="2" l="1" r="T128"/>
  <c r="T127"/>
  <c r="P128"/>
  <c r="P127"/>
  <c i="1" r="AU95"/>
  <c i="2" r="BK128"/>
  <c r="BK127"/>
  <c r="J127"/>
  <c r="J96"/>
  <c i="3" r="BK123"/>
  <c r="BK122"/>
  <c r="BK121"/>
  <c r="J121"/>
  <c r="J96"/>
  <c i="4" r="BK117"/>
  <c r="J117"/>
  <c r="J96"/>
  <c i="1" r="AU94"/>
  <c i="3" r="F33"/>
  <c i="1" r="AZ96"/>
  <c i="4" r="F33"/>
  <c i="1" r="AZ97"/>
  <c r="BA94"/>
  <c r="W30"/>
  <c r="BC94"/>
  <c r="AY94"/>
  <c i="2" r="F33"/>
  <c i="1" r="AZ95"/>
  <c i="2" r="J33"/>
  <c i="1" r="AV95"/>
  <c r="AT95"/>
  <c i="3" r="J33"/>
  <c i="1" r="AV96"/>
  <c r="AT96"/>
  <c r="BD94"/>
  <c r="W33"/>
  <c r="BB94"/>
  <c r="W31"/>
  <c i="4" r="J33"/>
  <c i="1" r="AV97"/>
  <c r="AT97"/>
  <c i="3" l="1" r="J122"/>
  <c r="J97"/>
  <c r="J123"/>
  <c r="J98"/>
  <c i="2" r="J128"/>
  <c r="J97"/>
  <c r="J30"/>
  <c i="1" r="AG95"/>
  <c i="3" r="J30"/>
  <c i="1" r="AG96"/>
  <c r="AZ94"/>
  <c r="W29"/>
  <c r="AX94"/>
  <c i="4" r="J30"/>
  <c i="1" r="AG97"/>
  <c r="AW94"/>
  <c r="AK30"/>
  <c r="W32"/>
  <c i="2" l="1" r="J39"/>
  <c i="4" r="J39"/>
  <c i="3" r="J39"/>
  <c i="1" r="AN95"/>
  <c r="AN96"/>
  <c r="AN97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<sst xmlns="http://schemas.openxmlformats.org/spreadsheetml/2006/main">
  <si>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</si>
  <si>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</si>
  <si>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</si>
  <si>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</si>
  <si>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</si>
  <si>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{5ca1fce0-de34-4793-93ff-7d6e3c5211e2}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</si>
  <si>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</si>
  <si>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</si>
  <si>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</si>
  <si>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</si>
  <si>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</si>
  <si>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</si>
  <si>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</si>
  <si>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</si>
  <si>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</si>
  <si>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</si>
  <si>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</si>
  <si>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PI 16002 Vnitřní ochrana dvou potrubí DN1600 z UK Vestec do VDJ Jesenice I - Řad 1</t>
  </si>
  <si>
    <t>KSO:</t>
  </si>
  <si>
    <t>CC-CZ:</t>
  </si>
  <si>
    <t>Místo:</t>
  </si>
  <si>
    <t>Vestec</t>
  </si>
  <si>
    <t>Datum:</t>
  </si>
  <si>
    <t>7. 3. 2024</t>
  </si>
  <si>
    <t>Zadavatel:</t>
  </si>
  <si>
    <t>IČ:</t>
  </si>
  <si>
    <t>VODA Želivka, a.s.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</si>
  <si>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</si>
  <si>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</si>
  <si>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</si>
  <si>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</si>
  <si>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</si>
  <si>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</si>
  <si>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</si>
  <si>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Vodohospodářský rozvoj a výstavba, a.s.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</si>
  <si>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</si>
  <si>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</si>
  <si>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</si>
  <si>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</si>
  <si>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</si>
  <si>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</si>
  <si>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</si>
  <si>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</si>
  <si>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</si>
  <si>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</si>
  <si>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</si>
  <si>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</si>
  <si>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</si>
  <si>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</si>
  <si>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</si>
  <si>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</si>
  <si>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</si>
  <si>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</si>
  <si>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</si>
  <si>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</si>
  <si>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</si>
  <si>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</si>
  <si>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</si>
  <si>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</si>
  <si>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</si>
  <si>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</si>
  <si>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</si>
  <si>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</si>
  <si>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</si>
  <si>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</si>
  <si>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</si>
  <si>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</si>
  <si>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</si>
  <si>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</si>
  <si>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</si>
  <si>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</si>
  <si>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</si>
  <si>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</si>
  <si>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</si>
  <si>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</si>
  <si>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</si>
  <si>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</si>
  <si>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</si>
  <si>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</si>
  <si>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</si>
  <si>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</si>
  <si>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DSO 01.1</t>
  </si>
  <si>
    <t xml:space="preserve">Řešní vstupu do potrubí řad 1 </t>
  </si>
  <si>
    <t>STA</t>
  </si>
  <si>
    <t>1</t>
  </si>
  <si>
    <t>{77e11451-3319-4422-92c9-e28c3aa6fcfe}</t>
  </si>
  <si>
    <t>2</t>
  </si>
  <si>
    <t>DSO 01.2</t>
  </si>
  <si>
    <t>VNITŘNÍ OCHRANA POTRUBÍ ŘAD 1</t>
  </si>
  <si>
    <t>{a8dc503e-3618-47b3-b92d-67d94d7baf06}</t>
  </si>
  <si>
    <t>VRN</t>
  </si>
  <si>
    <t>Vedlejší rozpočtové náklady</t>
  </si>
  <si>
    <t>{4e5e06a5-2107-4d04-9ea9-1203bd580f40}</t>
  </si>
  <si>
    <t>KRYCÍ LIST SOUPISU PRACÍ</t>
  </si>
  <si>
    <t>Objekt:</t>
  </si>
  <si>
    <t xml:space="preserve">DSO 01.1 - Řešní vstupu do potrubí řad 1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</si>
  <si>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</si>
  <si>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</si>
  <si>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</si>
  <si>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</si>
  <si>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</si>
  <si>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</si>
  <si>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</si>
  <si>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</si>
  <si>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</si>
  <si>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</si>
  <si>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</si>
  <si>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</si>
  <si>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</si>
  <si>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</si>
  <si>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</si>
  <si>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</si>
  <si>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</si>
  <si>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</si>
  <si>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</si>
  <si>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</si>
  <si>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</si>
  <si>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</si>
  <si>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</si>
  <si>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</si>
  <si>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</si>
  <si>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</si>
  <si>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</si>
  <si>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</si>
  <si>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</si>
  <si>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</si>
  <si>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</si>
  <si>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</si>
  <si>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</si>
  <si>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</si>
  <si>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</si>
  <si>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</si>
  <si>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</si>
  <si>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2020 02</t>
  </si>
  <si>
    <t>4</t>
  </si>
  <si>
    <t>1902642704</t>
  </si>
  <si>
    <t>VV</t>
  </si>
  <si>
    <t>(4*4*7)*24</t>
  </si>
  <si>
    <t>Součet</t>
  </si>
  <si>
    <t>115108111</t>
  </si>
  <si>
    <t xml:space="preserve">Pohotovost záložního čerpadla popř. čerpací soupravy při čerpání vody ze štol  na dopravní výšku do 20 m</t>
  </si>
  <si>
    <t>den</t>
  </si>
  <si>
    <t>-2083278251</t>
  </si>
  <si>
    <t>4*4*7</t>
  </si>
  <si>
    <t>3</t>
  </si>
  <si>
    <t>121151125</t>
  </si>
  <si>
    <t>Sejmutí ornice strojně při souvislé ploše přes 500 m2, tl. vrstvy přes 250 do 300 mm</t>
  </si>
  <si>
    <t>m2</t>
  </si>
  <si>
    <t>CS ÚRS 2024 01</t>
  </si>
  <si>
    <t>-124161250</t>
  </si>
  <si>
    <t>Online PSC</t>
  </si>
  <si>
    <t>https://podminky.urs.cz/item/CS_URS_2024_01/121151125</t>
  </si>
  <si>
    <t>1300+2900</t>
  </si>
  <si>
    <t>131113101</t>
  </si>
  <si>
    <t>Hloubení jam ručně zapažených i nezapažených s urovnáním dna do předepsaného profilu a spádu v hornině třídy těžitelnosti I skupiny 1 a 2 soudržných</t>
  </si>
  <si>
    <t>m3</t>
  </si>
  <si>
    <t>254086942</t>
  </si>
  <si>
    <t>"ruční sondování"</t>
  </si>
  <si>
    <t>"vstup 2+3 řad 1"2*2*1,5*2</t>
  </si>
  <si>
    <t>5</t>
  </si>
  <si>
    <t>133154103</t>
  </si>
  <si>
    <t>Hloubení zapažených šachet strojně v hornině třídy těžitelnosti I skupiny 1 a 2 přes 50 do 100 m3</t>
  </si>
  <si>
    <t>-474013330</t>
  </si>
  <si>
    <t>"vstup 2 na řadu 1 "(3,7*6,54*4,57)*0,5</t>
  </si>
  <si>
    <t>"vstup 3 na řadu 1 "(3,7*6,54*1,8)</t>
  </si>
  <si>
    <t>"odečet ručního kopání"-12</t>
  </si>
  <si>
    <t>6</t>
  </si>
  <si>
    <t>133254103</t>
  </si>
  <si>
    <t>Hloubení zapažených šachet strojně v hornině třídy těžitelnosti I skupiny 3 přes 50 do 100 m3</t>
  </si>
  <si>
    <t>-1206067487</t>
  </si>
  <si>
    <t xml:space="preserve">"vstup 2 na řadu 1   "(3,7*6,54*4,57)*0,5</t>
  </si>
  <si>
    <t>7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</si>
  <si>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</si>
  <si>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</si>
  <si>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1923147938</t>
  </si>
  <si>
    <t>"vstup 2 na řadu 1 "(3,7*6,54*4,57)</t>
  </si>
  <si>
    <t>8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</si>
  <si>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</si>
  <si>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</si>
  <si>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1709619773</t>
  </si>
  <si>
    <t>(12+86,848+55,292)*2</t>
  </si>
  <si>
    <t>9</t>
  </si>
  <si>
    <t>151101103</t>
  </si>
  <si>
    <t>Zřízení pažení a rozepření stěn rýh pro podzemní vedení příložné pro jakoukoliv mezerovitost, hloubky do 8 m</t>
  </si>
  <si>
    <t>637488449</t>
  </si>
  <si>
    <t xml:space="preserve">"dle  výkr. D.1.2 vstup 2 a 3 v blízkosti potrubí" ((6,54+6,54+3,7+3,7)*(0,37))*2</t>
  </si>
  <si>
    <t>10</t>
  </si>
  <si>
    <t>151101113</t>
  </si>
  <si>
    <t>Odstranění pažení a rozepření stěn rýh pro podzemní vedení s uložením materiálu na vzdálenost do 3 m od kraje výkopu příložné, hloubky přes 4 do 8 m</t>
  </si>
  <si>
    <t>-1097726115</t>
  </si>
  <si>
    <t xml:space="preserve">"dle  výkr. D.1.2 vstup 2 a 3" ((6,54+6,54+3,7+3,7)*(0,37))*2</t>
  </si>
  <si>
    <t>11</t>
  </si>
  <si>
    <t>151301103</t>
  </si>
  <si>
    <t xml:space="preserve">Zřízení pažení a rozepření stěn rýh pro podzemní vedení pro všechny šířky rýhy  hnané, hloubky do 8 m</t>
  </si>
  <si>
    <t>CS ÚRS 2019 01</t>
  </si>
  <si>
    <t>-455780148</t>
  </si>
  <si>
    <t xml:space="preserve">"dle  výkr. D.1.2 vstup 2 a 3 řad 1" 110,51+43,01</t>
  </si>
  <si>
    <t>151301113</t>
  </si>
  <si>
    <t>Odstranění pažení a rozepření stěn rýh pro podzemní vedení s uložením materiálu na vzdálenost do 3 m od kraje výkopu hnané, hloubky přes 4 do 8 m</t>
  </si>
  <si>
    <t>1143030632</t>
  </si>
  <si>
    <t>13</t>
  </si>
  <si>
    <t>M</t>
  </si>
  <si>
    <t>15920310</t>
  </si>
  <si>
    <t>pažnice ocelová UNION dl 1,25 m</t>
  </si>
  <si>
    <t>t</t>
  </si>
  <si>
    <t>1006915917</t>
  </si>
  <si>
    <t>P</t>
  </si>
  <si>
    <t>Poznámka k položce:_x000d_
hmotnost: 8,4 kg/m</t>
  </si>
  <si>
    <t>(153,52*8,24)/1000*1,1</t>
  </si>
  <si>
    <t>14</t>
  </si>
  <si>
    <t>153116111</t>
  </si>
  <si>
    <t xml:space="preserve">Kleštiny nebo převázky pro hradící stěny beraněné, nasazené, tabulové  z oceli jakéhokoliv druhu z terénu opracování</t>
  </si>
  <si>
    <t>1294494382</t>
  </si>
  <si>
    <t xml:space="preserve">"dle  výkr. D.1.2 vstup 2 a 3 řad 1"(6,3413+3,615)*1,05</t>
  </si>
  <si>
    <t>15</t>
  </si>
  <si>
    <t>153116112</t>
  </si>
  <si>
    <t xml:space="preserve">Kleštiny nebo převázky pro hradící stěny beraněné, nasazené, tabulové  z oceli jakéhokoliv druhu z terénu montáž</t>
  </si>
  <si>
    <t>658265996</t>
  </si>
  <si>
    <t>16</t>
  </si>
  <si>
    <t>13010732</t>
  </si>
  <si>
    <t>ocel profilová IPN 300 jakost 11 375</t>
  </si>
  <si>
    <t>128</t>
  </si>
  <si>
    <t>-2048346235</t>
  </si>
  <si>
    <t>Poznámka k položce:_x000d_
Hmotnost: 54,20 kg/m</t>
  </si>
  <si>
    <t xml:space="preserve">"dle  výkr. D.1.2 vstup 2  řad 1" (617,9+646,1)/1000*1,05</t>
  </si>
  <si>
    <t xml:space="preserve">"dle  výkr. D.1.2 vstup 3 řad 1" (617,9+646,1)/1000*1,05</t>
  </si>
  <si>
    <t>17</t>
  </si>
  <si>
    <t>13010726</t>
  </si>
  <si>
    <t>ocel profilová IPN 240 jakost 11 375</t>
  </si>
  <si>
    <t>-1406898592</t>
  </si>
  <si>
    <t>Poznámka k položce:_x000d_
Hmotnost: 36,20 kg/m</t>
  </si>
  <si>
    <t xml:space="preserve">"dle  výkr. D.1.2 vstup 2 řad 1 " (2287,8+1629)/1000*1,05</t>
  </si>
  <si>
    <t xml:space="preserve">"dle  výkr. D.1.2 vstup 3 řad 1" (915,1+651,6)/1000*1,05</t>
  </si>
  <si>
    <t>18</t>
  </si>
  <si>
    <t>14011034</t>
  </si>
  <si>
    <t>trubka ocelová bezešvá hladká jakost 11 353 60,3x2,9mm</t>
  </si>
  <si>
    <t>m</t>
  </si>
  <si>
    <t>816618762</t>
  </si>
  <si>
    <t xml:space="preserve">"dle  výkr. D.1.2 vstup 2 řad 1" (1,2+1,1+1+0,9)*16*1,05</t>
  </si>
  <si>
    <t xml:space="preserve">"dle  výkr. D.1.2 vstup 3 řad 1" 1,2*16*1,05</t>
  </si>
  <si>
    <t>19</t>
  </si>
  <si>
    <t>13814189</t>
  </si>
  <si>
    <t xml:space="preserve">plech hladký </t>
  </si>
  <si>
    <t>333082414</t>
  </si>
  <si>
    <t xml:space="preserve">"dle  výkr. D.1.2 vstup 2+3 "(704,8*2)/1000*1,05</t>
  </si>
  <si>
    <t>20</t>
  </si>
  <si>
    <t>153116113</t>
  </si>
  <si>
    <t xml:space="preserve">Kleštiny nebo převázky pro hradící stěny beraněné, nasazené, tabulové  z oceli jakéhokoliv druhu z terénu demontáž</t>
  </si>
  <si>
    <t>1117932060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</si>
  <si>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</si>
  <si>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</si>
  <si>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1135615036</t>
  </si>
  <si>
    <t>https://podminky.urs.cz/item/CS_URS_2024_01/162351104</t>
  </si>
  <si>
    <t>3600*0,25+750*0,2 "podkladní štěrkové lože</t>
  </si>
  <si>
    <t>22</t>
  </si>
  <si>
    <t>167151101</t>
  </si>
  <si>
    <t>Nakládání, skládání a překládání neulehlého výkopku nebo sypaniny strojně nakládání, množství do 100 m3, z horniny třídy těžitelnosti I, skupiny 1 až 3</t>
  </si>
  <si>
    <t>1507704018</t>
  </si>
  <si>
    <t>12+86,848+55,292</t>
  </si>
  <si>
    <t>23</t>
  </si>
  <si>
    <t>171251101</t>
  </si>
  <si>
    <t>Uložení sypanin do násypů strojně s rozprostřením sypaniny ve vrstvách a s hrubým urovnáním nezhutněných jakékoliv třídy těžitelnosti</t>
  </si>
  <si>
    <t>970502735</t>
  </si>
  <si>
    <t>(12+86,848+55,292)</t>
  </si>
  <si>
    <t>24</t>
  </si>
  <si>
    <t>174151101</t>
  </si>
  <si>
    <t>Zásyp sypaninou z jakékoliv horniny strojně s uložením výkopku ve vrstvách se zhutněním jam, šachet, rýh nebo kolem objektů v těchto vykopávkách</t>
  </si>
  <si>
    <t>-1589258907</t>
  </si>
  <si>
    <t>25</t>
  </si>
  <si>
    <t>113106192</t>
  </si>
  <si>
    <t>Rozebrání dlažeb a dílců vozovek a ploch s přemístěním hmot na skládku na vzdálenost do 3 m nebo s naložením na dopravní prostředek, s jakoukoliv výplní spár strojně plochy jednotlivě do 50 m2 ze silničních dílců jakýchkoliv rozměrů, s ložem z kameniva nebo živice se spárami zalitými cementovou maltou</t>
  </si>
  <si>
    <t>1645263739</t>
  </si>
  <si>
    <t>26</t>
  </si>
  <si>
    <t>113107512</t>
  </si>
  <si>
    <t>Odstranění podkladů nebo krytů při překopech inženýrských sítí s přemístěním hmot na skládku ve vzdálenosti do 3 m nebo s naložením na dopravní prostředek strojně plochy jednotlivě přes 15 m2 z kameniva těženého, o tl. vrstvy přes 100 do 200 mm</t>
  </si>
  <si>
    <t>-1934817168</t>
  </si>
  <si>
    <t>"pod panely"16</t>
  </si>
  <si>
    <t>27</t>
  </si>
  <si>
    <t>181351115</t>
  </si>
  <si>
    <t>Rozprostření a urovnání ornice v rovině nebo ve svahu sklonu do 1:5 strojně při souvislé ploše přes 500 m2, tl. vrstvy přes 250 do 300 mm</t>
  </si>
  <si>
    <t>657306479</t>
  </si>
  <si>
    <t>https://podminky.urs.cz/item/CS_URS_2024_01/181351115</t>
  </si>
  <si>
    <t>Zakládání</t>
  </si>
  <si>
    <t>28</t>
  </si>
  <si>
    <t>153211003</t>
  </si>
  <si>
    <t xml:space="preserve">Zřízení stříkaného betonu  skalních a poloskalních ploch průměrné tloušťky přes 100 do 150 mm</t>
  </si>
  <si>
    <t>1028944493</t>
  </si>
  <si>
    <t xml:space="preserve">"dle  výkr. D.1.2 vstup 2 "110,59</t>
  </si>
  <si>
    <t xml:space="preserve">"dle  výkr. D.1.2 vstup  3"43,01</t>
  </si>
  <si>
    <t>29</t>
  </si>
  <si>
    <t>58932908</t>
  </si>
  <si>
    <t>beton C 20/25 X0 XC2 kamenivo frakce 0/8</t>
  </si>
  <si>
    <t>-417434790</t>
  </si>
  <si>
    <t>153,6*0,14</t>
  </si>
  <si>
    <t>30</t>
  </si>
  <si>
    <t>153273123</t>
  </si>
  <si>
    <t xml:space="preserve">Výztuž stříkaného betonu ze svařovaných sítí  skalních a poloskalních ploch dvouvrstvých, průměru drátu přes 6 do 8 mm</t>
  </si>
  <si>
    <t>-908636960</t>
  </si>
  <si>
    <t>Mezisoučet</t>
  </si>
  <si>
    <t>153,6*1,1</t>
  </si>
  <si>
    <t>31</t>
  </si>
  <si>
    <t>213141113</t>
  </si>
  <si>
    <t>Zřízení vrstvy z geotextilie filtrační, separační, odvodňovací, ochranné, výztužné nebo protierozní v rovině nebo ve sklonu do 1:5, šířky přes 6 do 8,5 m</t>
  </si>
  <si>
    <t>-708321642</t>
  </si>
  <si>
    <t>https://podminky.urs.cz/item/CS_URS_2024_01/213141113</t>
  </si>
  <si>
    <t>zpevněná plocha manipulační pruh</t>
  </si>
  <si>
    <t>60*30*2</t>
  </si>
  <si>
    <t>25*15*2</t>
  </si>
  <si>
    <t>32</t>
  </si>
  <si>
    <t>69311081</t>
  </si>
  <si>
    <t>geotextilie netkaná separační, ochranná, filtrační, drenážní PES 300g/m2</t>
  </si>
  <si>
    <t>-2106560834</t>
  </si>
  <si>
    <t>4350*1,1845 'Přepočtené koeficientem množství</t>
  </si>
  <si>
    <t>33</t>
  </si>
  <si>
    <t>273313511</t>
  </si>
  <si>
    <t>Základy z betonu prostého desky z betonu kamenem neprokládaného tř. C 12/15</t>
  </si>
  <si>
    <t>-1363950814</t>
  </si>
  <si>
    <t>"obetonování vrchní část pažnic vstup 2+3"((3,7*4)+(6,54*4))*((0,3*0,3)/2)</t>
  </si>
  <si>
    <t>34</t>
  </si>
  <si>
    <t>564251111</t>
  </si>
  <si>
    <t xml:space="preserve">Podklad nebo podsyp ze štěrkopísku ŠP  s rozprostřením, vlhčením a zhutněním, po zhutnění tl. 150 mm</t>
  </si>
  <si>
    <t>1484327730</t>
  </si>
  <si>
    <t>"uložení ohlubňového rámu vstup2+3"(4*1*2)*2</t>
  </si>
  <si>
    <t>35</t>
  </si>
  <si>
    <t>291211111</t>
  </si>
  <si>
    <t xml:space="preserve">Zřízení zpevněné plochy ze silničních panelů  osazených do lože tl. 50 mm z kameniva</t>
  </si>
  <si>
    <t>210185626</t>
  </si>
  <si>
    <t>15*25*2</t>
  </si>
  <si>
    <t>36</t>
  </si>
  <si>
    <t>59381136</t>
  </si>
  <si>
    <t>panel silniční 2,00x1,00x0,15m</t>
  </si>
  <si>
    <t>kus</t>
  </si>
  <si>
    <t>-1790979773</t>
  </si>
  <si>
    <t>"uložení ohlubňového rámu vstup2+3"4*2</t>
  </si>
  <si>
    <t>37</t>
  </si>
  <si>
    <t>59381009</t>
  </si>
  <si>
    <t>panel silniční 3,00x1,00x0,15m</t>
  </si>
  <si>
    <t>34745757</t>
  </si>
  <si>
    <t>125*2"zpevněná plocha kolem jámy*počet jam</t>
  </si>
  <si>
    <t>38</t>
  </si>
  <si>
    <t>113151111</t>
  </si>
  <si>
    <t>Rozebírání zpevněných ploch s přemístěním na skládku na vzdálenost do 20 m nebo s naložením na dopravní prostředek ze silničních panelů</t>
  </si>
  <si>
    <t>-536068016</t>
  </si>
  <si>
    <t>https://podminky.urs.cz/item/CS_URS_2024_01/113151111</t>
  </si>
  <si>
    <t>Komunikace pozemní</t>
  </si>
  <si>
    <t>39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</si>
  <si>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</si>
  <si>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</si>
  <si>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1585173440</t>
  </si>
  <si>
    <t>https://podminky.urs.cz/item/CS_URS_2024_01/113107222</t>
  </si>
  <si>
    <t>zpevněná plocha v manipulačním prostoru</t>
  </si>
  <si>
    <t>60*30*2+25*15*2</t>
  </si>
  <si>
    <t>40</t>
  </si>
  <si>
    <t>564760101</t>
  </si>
  <si>
    <t>Podklad nebo kryt z kameniva hrubého drceného vel. 16-32 mm s rozprostřením a zhutněním plochy jednotlivě do 100 m2, po zhutnění tl. 200 mm</t>
  </si>
  <si>
    <t>1080555503</t>
  </si>
  <si>
    <t>https://podminky.urs.cz/item/CS_URS_2024_01/564760101</t>
  </si>
  <si>
    <t>15*25*2 "podklad pod panely</t>
  </si>
  <si>
    <t>41</t>
  </si>
  <si>
    <t>564871111</t>
  </si>
  <si>
    <t>Podklad ze štěrkodrti ŠD s rozprostřením a zhutněním plochy přes 100 m2, po zhutnění tl. 250 mm</t>
  </si>
  <si>
    <t>1040511303</t>
  </si>
  <si>
    <t>https://podminky.urs.cz/item/CS_URS_2024_01/564871111</t>
  </si>
  <si>
    <t>podklad manipulační plochy</t>
  </si>
  <si>
    <t>Trubní vedení</t>
  </si>
  <si>
    <t>42</t>
  </si>
  <si>
    <t>857472122</t>
  </si>
  <si>
    <t>Montáž litinových tvarovek na potrubí litinovém tlakovém jednoosých na potrubí z trub přírubových v otevřeném výkopu, kanálu nebo v šachtě DN 800</t>
  </si>
  <si>
    <t>499026957</t>
  </si>
  <si>
    <t>" vstup 2a 3-zaslepovací příruba"2</t>
  </si>
  <si>
    <t>43</t>
  </si>
  <si>
    <t>DKT.X800EP1R</t>
  </si>
  <si>
    <t xml:space="preserve"> zaslepovací příruba DN 700, PN 10</t>
  </si>
  <si>
    <t>-1627347424</t>
  </si>
  <si>
    <t>" vstup 2a 3"2</t>
  </si>
  <si>
    <t>44</t>
  </si>
  <si>
    <t>001.X800EP1R</t>
  </si>
  <si>
    <t>zaslepovací příruba DN 700, PN 10</t>
  </si>
  <si>
    <t>-2060414254</t>
  </si>
  <si>
    <t>45</t>
  </si>
  <si>
    <t>PAM.JXM27BM130</t>
  </si>
  <si>
    <t>šroub přírubový pozinkovaný M 27, 130/90mm</t>
  </si>
  <si>
    <t>-1101011573</t>
  </si>
  <si>
    <t>24*2</t>
  </si>
  <si>
    <t>46</t>
  </si>
  <si>
    <t>31120011</t>
  </si>
  <si>
    <t>podložka DIN 125-A ZB D 27mm</t>
  </si>
  <si>
    <t>100 kus</t>
  </si>
  <si>
    <t>1251217962</t>
  </si>
  <si>
    <t>(48/100)*2</t>
  </si>
  <si>
    <t>47</t>
  </si>
  <si>
    <t>31111011</t>
  </si>
  <si>
    <t>matice přesná šestihranná Pz DIN 934-8 M27</t>
  </si>
  <si>
    <t>2095716159</t>
  </si>
  <si>
    <t>48/100</t>
  </si>
  <si>
    <t>48</t>
  </si>
  <si>
    <t>891181295</t>
  </si>
  <si>
    <t>Montáž vodovodních armatur na potrubí Příplatek k ceně za montáž v objektech DN od 40 do 1200</t>
  </si>
  <si>
    <t>-734413150</t>
  </si>
  <si>
    <t>49</t>
  </si>
  <si>
    <t>891211222</t>
  </si>
  <si>
    <t>Montáž vodovodních armatur na potrubí šoupátek nebo klapek uzavíracích v šachtách s ručním kolečkem DN 50</t>
  </si>
  <si>
    <t>1014385545</t>
  </si>
  <si>
    <t>"VDJ 1 převlečná příruba s šoupátkem DN 50"1</t>
  </si>
  <si>
    <t>50</t>
  </si>
  <si>
    <t>891211811</t>
  </si>
  <si>
    <t>Demontáž vodovodních armatur na potrubí šoupátek nebo klapek uzavíracích v otevřeném výkopu nebo v šachtách DN 50</t>
  </si>
  <si>
    <t>-744838422</t>
  </si>
  <si>
    <t>51</t>
  </si>
  <si>
    <t>891241811</t>
  </si>
  <si>
    <t>Demontáž vodovodních armatur na potrubí šoupátek nebo klapek uzavíracích v otevřeném výkopu nebo v šachtách DN 80</t>
  </si>
  <si>
    <t>-1441757372</t>
  </si>
  <si>
    <t>"VDJ 1 FFkus DN 80"1</t>
  </si>
  <si>
    <t>52</t>
  </si>
  <si>
    <t>857242122</t>
  </si>
  <si>
    <t>Montáž litinových tvarovek na potrubí litinovém tlakovém jednoosých na potrubí z trub přírubových v otevřeném výkopu, kanálu nebo v šachtě DN 80</t>
  </si>
  <si>
    <t>-518606334</t>
  </si>
  <si>
    <t>53</t>
  </si>
  <si>
    <t>891261811</t>
  </si>
  <si>
    <t>Demontáž vodovodních armatur na potrubí šoupátek nebo klapek uzavíracích v otevřeném výkopu nebo v šachtách DN 100</t>
  </si>
  <si>
    <t>1509514031</t>
  </si>
  <si>
    <t>"VDJ 1 Fkus DN 100"1</t>
  </si>
  <si>
    <t>54</t>
  </si>
  <si>
    <t>857262122</t>
  </si>
  <si>
    <t>Montáž litinových tvarovek na potrubí litinovém tlakovém jednoosých na potrubí z trub přírubových v otevřeném výkopu, kanálu nebo v šachtě DN 100</t>
  </si>
  <si>
    <t>-1781389948</t>
  </si>
  <si>
    <t>55</t>
  </si>
  <si>
    <t>891311821</t>
  </si>
  <si>
    <t>Demontáž vodovodních armatur na potrubí šoupátek nebo klapek uzavíracích v šachtách s ručním kolečkem DN 150</t>
  </si>
  <si>
    <t>1830688104</t>
  </si>
  <si>
    <t>https://podminky.urs.cz/item/CS_URS_2024_01/891311821</t>
  </si>
  <si>
    <t>1 "UK Vestec, svařenec odkalení DN150</t>
  </si>
  <si>
    <t>1 " X kus, zaslepení odkalení na odkalovacím řadu</t>
  </si>
  <si>
    <t>56</t>
  </si>
  <si>
    <t>857312122</t>
  </si>
  <si>
    <t>Montáž litinových tvarovek na potrubí litinovém tlakovém jednoosých na potrubí z trub přírubových v otevřeném výkopu, kanálu nebo v šachtě DN 150</t>
  </si>
  <si>
    <t>-1464348058</t>
  </si>
  <si>
    <t>https://podminky.urs.cz/item/CS_URS_2024_01/857312122</t>
  </si>
  <si>
    <t>57</t>
  </si>
  <si>
    <t>891371821</t>
  </si>
  <si>
    <t>Demontáž vodovodních armatur na potrubí šoupátek nebo klapek uzavíracích v šachtách s ručním kolečkem DN 300</t>
  </si>
  <si>
    <t>-1439767433</t>
  </si>
  <si>
    <t>"VDJ 1 koleno 90 DN 300"1</t>
  </si>
  <si>
    <t>58</t>
  </si>
  <si>
    <t>857372122</t>
  </si>
  <si>
    <t>Montáž litinových tvarovek na potrubí litinovém tlakovém jednoosých na potrubí z trub přírubových v otevřeném výkopu, kanálu nebo v šachtě DN 300</t>
  </si>
  <si>
    <t>1188102968</t>
  </si>
  <si>
    <t>59</t>
  </si>
  <si>
    <t>8913723_r01</t>
  </si>
  <si>
    <t>Montáž vodovodních armatur na potrubí vodoměrů v šachtě přírubových DN 600</t>
  </si>
  <si>
    <t>-467644279</t>
  </si>
  <si>
    <t>1 "UK Vestec, obtok DN600</t>
  </si>
  <si>
    <t>60</t>
  </si>
  <si>
    <t>891391811</t>
  </si>
  <si>
    <t>Demontáž vodovodních armatur na potrubí šoupátek nebo klapek uzavíracích v otevřeném výkopu nebo v šachtách DN 400</t>
  </si>
  <si>
    <t>13955501</t>
  </si>
  <si>
    <t>"UK Vesetec vzdušník DN 400"1</t>
  </si>
  <si>
    <t>61</t>
  </si>
  <si>
    <t>857392122</t>
  </si>
  <si>
    <t>Montáž litinových tvarovek na potrubí litinovém tlakovém jednoosých na potrubí z trub přírubových v otevřeném výkopu, kanálu nebo v šachtě DN 400</t>
  </si>
  <si>
    <t>-2025477326</t>
  </si>
  <si>
    <t>62</t>
  </si>
  <si>
    <t>891441811</t>
  </si>
  <si>
    <t>Demontáž vodovodních armatur na potrubí šoupátek nebo klapek uzavíracích v otevřeném výkopu nebo v šachtách DN 600</t>
  </si>
  <si>
    <t>378679078</t>
  </si>
  <si>
    <t>"VDJ 1 zaslepovací X kus DN 600"1</t>
  </si>
  <si>
    <t>"UK Vestec FFR kus DN 600/400"1</t>
  </si>
  <si>
    <t>"UK Vestec š 600 s elektropohonem "1</t>
  </si>
  <si>
    <t>"UK Vestec FF kus 600 "1</t>
  </si>
  <si>
    <t xml:space="preserve">"UK Vestec  montážní vložka 600 "1</t>
  </si>
  <si>
    <t>63</t>
  </si>
  <si>
    <t>857442122</t>
  </si>
  <si>
    <t>Montáž litinových tvarovek na potrubí litinovém tlakovém jednoosých na potrubí z trub přírubových v otevřeném výkopu, kanálu nebo v šachtě DN 600</t>
  </si>
  <si>
    <t>749252046</t>
  </si>
  <si>
    <t>64</t>
  </si>
  <si>
    <t>891491821</t>
  </si>
  <si>
    <t>Demontáž vodovodních armatur na potrubí šoupátek nebo klapek uzavíracích v šachtách s ručním kolečkem DN 1000</t>
  </si>
  <si>
    <t>495520827</t>
  </si>
  <si>
    <t>"VDJ 1 přechodový kus FFR 1000/800"1</t>
  </si>
  <si>
    <t>65</t>
  </si>
  <si>
    <t>857492122</t>
  </si>
  <si>
    <t>Montáž litinových tvarovek na potrubí litinovém tlakovém jednoosých na potrubí z trub přírubových v otevřeném výkopu, kanálu nebo v šachtě DN 1000</t>
  </si>
  <si>
    <t>-671453782</t>
  </si>
  <si>
    <t>66</t>
  </si>
  <si>
    <t>8575221_R01</t>
  </si>
  <si>
    <t>Montáž litinových tvarovek na potrubí litinovém tlakovém jednoosých na potrubí z trub přírubových v otevřeném výkopu, kanálu nebo v šachtě DN 1600</t>
  </si>
  <si>
    <t>1050793080</t>
  </si>
  <si>
    <t>Poznámka k položce:_x000d_
montáž klapky včetně elektroprací</t>
  </si>
  <si>
    <t>UK Vestec</t>
  </si>
  <si>
    <t>1 "Klapka DN1600 s elektropohonem</t>
  </si>
  <si>
    <t>1 "TP 1600</t>
  </si>
  <si>
    <t>1 "montážní vložka DN1600</t>
  </si>
  <si>
    <t>1 "X kus</t>
  </si>
  <si>
    <t>67</t>
  </si>
  <si>
    <t>8915218_r02</t>
  </si>
  <si>
    <t>Demontáž vodovodních armatur na potrubí šoupátek nebo klapek uzavíracích v šachtách s ručním kolečkem DN 1600</t>
  </si>
  <si>
    <t>-1022718459</t>
  </si>
  <si>
    <t>Poznámka k položce:_x000d_
demontáž klapky včetně elektro prací</t>
  </si>
  <si>
    <t>68</t>
  </si>
  <si>
    <t>891521222</t>
  </si>
  <si>
    <t>Montáž vodovodních armatur na potrubí šoupátek nebo klapek uzavíracích v šachtách s ručním kolečkem DN 1200</t>
  </si>
  <si>
    <t>-2068465795</t>
  </si>
  <si>
    <t>https://podminky.urs.cz/item/CS_URS_2024_01/891521222</t>
  </si>
  <si>
    <t>AŠ VDJ 1</t>
  </si>
  <si>
    <t>1 "Klapka DN1200</t>
  </si>
  <si>
    <t>2 "TP1200</t>
  </si>
  <si>
    <t>1"montážní vložka</t>
  </si>
  <si>
    <t>69</t>
  </si>
  <si>
    <t>891521821</t>
  </si>
  <si>
    <t>Demontáž vodovodních armatur na potrubí šoupátek nebo klapek uzavíracích v šachtách s ručním kolečkem DN 1200</t>
  </si>
  <si>
    <t>2046383402</t>
  </si>
  <si>
    <t>https://podminky.urs.cz/item/CS_URS_2024_01/891521821</t>
  </si>
  <si>
    <t>70</t>
  </si>
  <si>
    <t>894302151</t>
  </si>
  <si>
    <t>Ostatní konstrukce na trubním vedení ze železobetonu stěny šachet tloušťky přes 200 mm z betonu bez zvýšených nároků na prostředí tř. C 20/25</t>
  </si>
  <si>
    <t>672526910</t>
  </si>
  <si>
    <t>"čerpací jímka"((0,6*0,7*0,1*2)+(0,5*0,6*0,1*2)+(0,5*0,5*0,1))*2</t>
  </si>
  <si>
    <t>71</t>
  </si>
  <si>
    <t>894502201</t>
  </si>
  <si>
    <t>Bednění konstrukcí na trubním vedení stěn šachet pravoúhlých nebo čtyř a vícehranných oboustranné</t>
  </si>
  <si>
    <t>-385125464</t>
  </si>
  <si>
    <t>(0,7*0,6*4)*2</t>
  </si>
  <si>
    <t>72</t>
  </si>
  <si>
    <t>894608211</t>
  </si>
  <si>
    <t>Výztuž šachet ze svařovaných sítí typu Kari</t>
  </si>
  <si>
    <t>-273318384</t>
  </si>
  <si>
    <t>"čerpací jímka"(((0,6*0,7*2)+(0,5*0,6*2)+(0,5*0,5))*2)*7,9</t>
  </si>
  <si>
    <t>(26,702*1,1)/1000</t>
  </si>
  <si>
    <t>73</t>
  </si>
  <si>
    <t>899623161</t>
  </si>
  <si>
    <t>Obetonování potrubí nebo zdiva stok betonem prostým v otevřeném výkopu, beton tř. C 20/25</t>
  </si>
  <si>
    <t>-1133754151</t>
  </si>
  <si>
    <t>"obnova bouraného betonu nad potrubím"(1,4*1,8*0,49)*(2*2)</t>
  </si>
  <si>
    <t>Ostatní konstrukce a práce, bourání</t>
  </si>
  <si>
    <t>74</t>
  </si>
  <si>
    <t>962052211</t>
  </si>
  <si>
    <t xml:space="preserve">Bourání zdiva železobetonového  nadzákladového, objemu přes 1 m3</t>
  </si>
  <si>
    <t>-2035239180</t>
  </si>
  <si>
    <t>(1,4*1,8*0,49)*(2*2) "odstranění obetonování potrubí</t>
  </si>
  <si>
    <t>"odstranění stříkaného betonu"21,504</t>
  </si>
  <si>
    <t>997</t>
  </si>
  <si>
    <t>Přesun sutě</t>
  </si>
  <si>
    <t>75</t>
  </si>
  <si>
    <t>997221551</t>
  </si>
  <si>
    <t>Vodorovná doprava suti bez naložení, ale se složením a s hrubým urovnáním ze sypkých materiálů, na vzdálenost do 1 km</t>
  </si>
  <si>
    <t>1050496161</t>
  </si>
  <si>
    <t>2070+297 "podklad pod MP a panely</t>
  </si>
  <si>
    <t>"písek pod silniční dílce+stříkaný beton+obetonávka potrubí"(16*0,15*1,8)+(21,504*2,1)+4,939*2,3</t>
  </si>
  <si>
    <t>76</t>
  </si>
  <si>
    <t>997221559</t>
  </si>
  <si>
    <t>Vodorovná doprava suti bez naložení, ale se složením a s hrubým urovnáním Příplatek k ceně za každý další i započatý 1 km přes 1 km</t>
  </si>
  <si>
    <t>1603972228</t>
  </si>
  <si>
    <t>60,838*9</t>
  </si>
  <si>
    <t>77</t>
  </si>
  <si>
    <t>997221611</t>
  </si>
  <si>
    <t>Nakládání na dopravní prostředky pro vodorovnou dopravu suti</t>
  </si>
  <si>
    <t>-620386141</t>
  </si>
  <si>
    <t>60,838</t>
  </si>
  <si>
    <t>78</t>
  </si>
  <si>
    <t>997221615</t>
  </si>
  <si>
    <t>Poplatek za uložení stavebního odpadu na skládce (skládkovné) z prostého betonu zatříděného do Katalogu odpadů pod kódem 17 01 01</t>
  </si>
  <si>
    <t>1901289050</t>
  </si>
  <si>
    <t>"stříkaný beton+obetonávka"(21,504*2,1)+4,939*2,3</t>
  </si>
  <si>
    <t>998</t>
  </si>
  <si>
    <t>Přesun hmot</t>
  </si>
  <si>
    <t>79</t>
  </si>
  <si>
    <t>998003111</t>
  </si>
  <si>
    <t xml:space="preserve">Přesun hmot  pro piloty, kůly, jehly, zápory, štětové nebo tabulové stěny ocelové nebo dřevěné, zřizované z terénu</t>
  </si>
  <si>
    <t>-1129598538</t>
  </si>
  <si>
    <t>80</t>
  </si>
  <si>
    <t>998272201</t>
  </si>
  <si>
    <t>Přesun hmot pro trubní vedení z ocelových trub svařovaných pro vodovody, plynovody, teplovody, shybky, produktovody v otevřeném výkopu dopravní vzdálenost do 15 m</t>
  </si>
  <si>
    <t>1594149273</t>
  </si>
  <si>
    <t>1,303</t>
  </si>
  <si>
    <t>PSV</t>
  </si>
  <si>
    <t>Práce a dodávky PSV</t>
  </si>
  <si>
    <t>722</t>
  </si>
  <si>
    <t>Zdravotechnika - vnitřní vodovod</t>
  </si>
  <si>
    <t>81</t>
  </si>
  <si>
    <t>7222608_R01</t>
  </si>
  <si>
    <t>Demontáž vodoměrů přírubových DN 600</t>
  </si>
  <si>
    <t>536937712</t>
  </si>
  <si>
    <t>767</t>
  </si>
  <si>
    <t>Konstrukce zámečnické</t>
  </si>
  <si>
    <t>82</t>
  </si>
  <si>
    <t>767163111R</t>
  </si>
  <si>
    <t>D+M ocelové pozinkované zábradlí</t>
  </si>
  <si>
    <t>1685750043</t>
  </si>
  <si>
    <t>"zábradlí na ohlubňové rámu"(3,7+6,54*2)*2</t>
  </si>
  <si>
    <t>83</t>
  </si>
  <si>
    <t>76766211R</t>
  </si>
  <si>
    <t>Montáž a dodávka zaslepovacích plechů</t>
  </si>
  <si>
    <t>kpl</t>
  </si>
  <si>
    <t>-1769663645</t>
  </si>
  <si>
    <t>"zaslepení v UK Vestec,VDJ 1"1</t>
  </si>
  <si>
    <t>84</t>
  </si>
  <si>
    <t>767861012</t>
  </si>
  <si>
    <t>Montáž vnitřních kovových žebříků přímých délky přes 2 do 5 m, ukotvených do ocelové konstrukce</t>
  </si>
  <si>
    <t>-1132529405</t>
  </si>
  <si>
    <t>"vstup 2+3 řad1"2</t>
  </si>
  <si>
    <t>85</t>
  </si>
  <si>
    <t>44983046</t>
  </si>
  <si>
    <t>žebřík venkovní s přímým výstupem a ochranným košem bez suchovodu z pozinkované oceli celkem do dl 6m</t>
  </si>
  <si>
    <t>1911338364</t>
  </si>
  <si>
    <t>6,1+3,3</t>
  </si>
  <si>
    <t>86</t>
  </si>
  <si>
    <t>767991912</t>
  </si>
  <si>
    <t xml:space="preserve">Ostatní opravy  řezání plamenem</t>
  </si>
  <si>
    <t>1478903011</t>
  </si>
  <si>
    <t>"řezání otvorů na potrubí"(1,2*2+0,8*2)*4</t>
  </si>
  <si>
    <t xml:space="preserve">"řezání  potrubí UK Vestec 1 x  DN 400"0,125*1</t>
  </si>
  <si>
    <t>87</t>
  </si>
  <si>
    <t>76799191R</t>
  </si>
  <si>
    <t xml:space="preserve">Ostatní opravy  svařováním</t>
  </si>
  <si>
    <t>2070600543</t>
  </si>
  <si>
    <t>"zavaření otvorů na potrubí"(1,2*2+0,8*2)*4</t>
  </si>
  <si>
    <t>"navaření přírub d690 mm"2,16*2</t>
  </si>
  <si>
    <t>88</t>
  </si>
  <si>
    <t>998767201</t>
  </si>
  <si>
    <t>Přesun hmot procentní pro zámečnické konstrukce v objektech v do 6 m</t>
  </si>
  <si>
    <t>%</t>
  </si>
  <si>
    <t>1243467253</t>
  </si>
  <si>
    <t>DSO 01.2 - VNITŘNÍ OCHRANA POTRUBÍ ŘAD 1</t>
  </si>
  <si>
    <t>Vestec u Prahy, Zdiměřice u Prahy</t>
  </si>
  <si>
    <t>47 11 69 01</t>
  </si>
  <si>
    <t>Vodohospodářský rozvoj a výstavba a.s.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</si>
  <si>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Jednotlivé položky armatur a tvarovek zahrnují těsnění, podložky, šrouby, matice, odmaštění, revizi a opravu poškozených ochranných nátěrů.  Nedílnou součástí výkazu výměr jsou technické podmínky a požadavky, které jsou součástí textové a výkresové části PD. Všechny navrhované materiály a výrobky musí být v souladu se standardy budoucího provozovatele vodovodního systému a musí být odsouhlaseny provozovatelem před oceňováním rozpočtu. </t>
  </si>
  <si>
    <t xml:space="preserve">    789 - Povrchové úpravy ocelových konstrukcí a technologických zařízení</t>
  </si>
  <si>
    <t xml:space="preserve">      783 - Dokončovací práce - nátěry</t>
  </si>
  <si>
    <t xml:space="preserve">      HSV - Práce a dodávky HSV</t>
  </si>
  <si>
    <t xml:space="preserve">      8 - Trubní vedení</t>
  </si>
  <si>
    <t>789</t>
  </si>
  <si>
    <t>Povrchové úpravy ocelových konstrukcí a technologických zařízení</t>
  </si>
  <si>
    <t>7891211R73</t>
  </si>
  <si>
    <t xml:space="preserve">Úpravy povrchů pod nátěry ocelových konstrukcí  třídy I odstranění rzi a nečistot vysokotlakým stříkáním vodou stupeň přípravy Wa 2, stupeň zrezivění D, výkon zařízení min. 2 000 barů</t>
  </si>
  <si>
    <t>-2125491233</t>
  </si>
  <si>
    <t>3157+50 "vnitřní plocha potrubí řadu1 + plocha na technologii ve VDJ1</t>
  </si>
  <si>
    <t>7892211R11</t>
  </si>
  <si>
    <t>Provedení otryskání povrchů ocelových konstrukcí suché abrazivní tryskání na min. stupeň zrezivnění D Sa 2.
Otryskání včetně materiálu, použití ostrohranného kovového abraziva s možností recyklace, včetně mobilní filtrační jednotky pro záchyt pevných částic při výměně vzduchu v potrubí.</t>
  </si>
  <si>
    <t>1752690629</t>
  </si>
  <si>
    <t>789121211R</t>
  </si>
  <si>
    <t>Úpravy povrchů pod nátěry ocelových konstrukcí - 
- odstranění olejů a mastnot tlakovou vodou o teplotě min. 50°C s přídavkem detergentu horkovodním vysokotlakým agregátem min. 200 bar s předehřevem,
- dekontaminace demineralizovnou vodou s přídavkem přípravku pro vázaní solí</t>
  </si>
  <si>
    <t>-1751797021</t>
  </si>
  <si>
    <t>7892211R41</t>
  </si>
  <si>
    <t xml:space="preserve">Provedení otryskání povrchů ocelových konstrukcí suché abrazivní tryskání na stupeň  D, Sa 3
Otryskání včetně materiálu, použití ostrohranného kovového abraziva s možností recyklace, včetně mobilní filtrační jednotky pro záchyt pevných částic při výměně vzduchu v potrubí.</t>
  </si>
  <si>
    <t>-1996434245</t>
  </si>
  <si>
    <t>7893212R0111</t>
  </si>
  <si>
    <t>Kompletní provedení obnovy povrchu obtoku UK Vestec DN600</t>
  </si>
  <si>
    <t>-1336749908</t>
  </si>
  <si>
    <t>7893212R11</t>
  </si>
  <si>
    <t>Aplikace nátěrového filmu o celkové tloušťce 1 200 µm včetně materiálu</t>
  </si>
  <si>
    <t>1698887801</t>
  </si>
  <si>
    <t>783</t>
  </si>
  <si>
    <t>Dokončovací práce - nátěry</t>
  </si>
  <si>
    <t>7833521R01</t>
  </si>
  <si>
    <t>Tmelení zámečnických konstrukcí. Správková hmota pro tmelení součástí systémového řešení ochranného nátěrového filmu. Včetně přípravných prací - rozbroušení a příprava vad pro následné tmelení.</t>
  </si>
  <si>
    <t>-620510900</t>
  </si>
  <si>
    <t>3127*0,1 "předpoklad 10 % plochy potrubí"</t>
  </si>
  <si>
    <t>7833521R02</t>
  </si>
  <si>
    <t>Tmelení zámečnických konstrukcí. Správková hmota pro tmelení součástí systémového řešení ochranného nátěrového filmu. Včetně přípravných prací - rozbroušení a příprava vad pro následné tmelení. Do hloubky 4 mm</t>
  </si>
  <si>
    <t>-1656526266</t>
  </si>
  <si>
    <t>80 "Příčné svary</t>
  </si>
  <si>
    <t>090001R</t>
  </si>
  <si>
    <t>Úprava vstupního vzduchu zahrnující:
_x000d_
- mobilní kompresorové jednotky_x000d_
- vzdušník stlačeného vzduchu_x000d_
- zařízení pro zbavení zbytkové vlhkosti stlačeného vzduchu_x000d_
A další zařízení potřebná k úpravě vstupního vzduchu dle potřeb zhotovitele stavby
. Cena zahrnuje spotřebu elektrické energie za použití mobilního zařízení a paliva</t>
  </si>
  <si>
    <t>měs</t>
  </si>
  <si>
    <t>1024</t>
  </si>
  <si>
    <t>558333435</t>
  </si>
  <si>
    <t>4 "doba realizace řadu 2"</t>
  </si>
  <si>
    <t>09501R01</t>
  </si>
  <si>
    <t>Enkapsulace vstupu potrubí do vodojemu (ochrana turbín před znečištěním uniklým z opravovaného potrubí)</t>
  </si>
  <si>
    <t>666923209</t>
  </si>
  <si>
    <t>767_R01</t>
  </si>
  <si>
    <t>Vyvařování poruch potrubí ve stísněných prostorách</t>
  </si>
  <si>
    <t>-516452472</t>
  </si>
  <si>
    <t>(8*5)*2</t>
  </si>
  <si>
    <t>767991911R</t>
  </si>
  <si>
    <t>Zesílení nástřikového systému v místech vad a svarů laminací se sklovláknitou výztuhou min. 600 g/m2 v šíři 15 cm. Vyztužení laminací součástí systémového řešení.</t>
  </si>
  <si>
    <t>2037488094</t>
  </si>
  <si>
    <t>892563122</t>
  </si>
  <si>
    <t>Proplach a dezinfekce vodovodního potrubí DN 1600</t>
  </si>
  <si>
    <t>CS ÚRS 2021 02</t>
  </si>
  <si>
    <t>919173050</t>
  </si>
  <si>
    <t>https://podminky.urs.cz/item/CS_URS_2021_02/892563122</t>
  </si>
  <si>
    <t>623+9+15 "Délka řadu 2 a 9+15 m na vystrojení v rámci objektů"</t>
  </si>
  <si>
    <t>VRN - Vedlejší rozpočtové náklady</t>
  </si>
  <si>
    <t>Zdiměčice u Prahy, Vestec u Prahy</t>
  </si>
  <si>
    <t xml:space="preserve">VRN -  Vedlejší rozpočtové náklady</t>
  </si>
  <si>
    <t xml:space="preserve"> Vedlejší rozpočtové náklady</t>
  </si>
  <si>
    <t>2.1 a</t>
  </si>
  <si>
    <t>Zařízení staveniště v rámci výkopových prací a zřízení vstupů do potrubí</t>
  </si>
  <si>
    <t>1040510405</t>
  </si>
  <si>
    <t>2.1 b</t>
  </si>
  <si>
    <t>Zařízení staveniště v rámci obnovy vnitřní ochrany potrubí - zřízení, vybavení, zrušení, zabezpečení</t>
  </si>
  <si>
    <t>-1773458010</t>
  </si>
  <si>
    <t>2.2</t>
  </si>
  <si>
    <t>Provizorní komunikace včetně zpevnění plochy v místě vedení inženýrských sítí_x000d_
Zpevněné plochy kolem jam</t>
  </si>
  <si>
    <t>-1740879463</t>
  </si>
  <si>
    <t>2.3</t>
  </si>
  <si>
    <t>Poplatek za dočasný zábor komunikací</t>
  </si>
  <si>
    <t>-1386441575</t>
  </si>
  <si>
    <t>2.4</t>
  </si>
  <si>
    <t>Dokumentace skutečného provedení stavby v místech prováděních vstupů</t>
  </si>
  <si>
    <t>-245212398</t>
  </si>
  <si>
    <t>2.5</t>
  </si>
  <si>
    <t>Vytyčení inženýrských sítí</t>
  </si>
  <si>
    <t>-329807966</t>
  </si>
  <si>
    <t>2.6</t>
  </si>
  <si>
    <t>Dopravní značení na staveništi včetně návrhu DIO, projednání a odsouhlasení a realizace</t>
  </si>
  <si>
    <t>1397203216</t>
  </si>
  <si>
    <t>2.7</t>
  </si>
  <si>
    <t>Kontrolní zkoušky (viz. Všeobecné technické podmínky a D.1.1 Technická zpráva část 2.5)</t>
  </si>
  <si>
    <t>90340936</t>
  </si>
  <si>
    <t>2.8</t>
  </si>
  <si>
    <t>Harmonogram stavby ( základní + detailní)</t>
  </si>
  <si>
    <t>-1406608953</t>
  </si>
  <si>
    <t>2.9</t>
  </si>
  <si>
    <t>Kontrolní a zkušební plán, technologické postupy</t>
  </si>
  <si>
    <t>1664301210</t>
  </si>
  <si>
    <t>2.10</t>
  </si>
  <si>
    <t>Odstranění nebezpečného odpadu včetně ekologické likvidace zahrnuje naložení a odvoz odpadu vzniklý při realizaci</t>
  </si>
  <si>
    <t>503964930</t>
  </si>
  <si>
    <t>2.11</t>
  </si>
  <si>
    <t>Územní vlivy</t>
  </si>
  <si>
    <t>1617215789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</si>
</sst>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25" TargetMode="External" /><Relationship Id="rId2" Type="http://schemas.openxmlformats.org/officeDocument/2006/relationships/hyperlink" Target="https://podminky.urs.cz/item/CS_URS_2024_01/162351104" TargetMode="External" /><Relationship Id="rId3" Type="http://schemas.openxmlformats.org/officeDocument/2006/relationships/hyperlink" Target="https://podminky.urs.cz/item/CS_URS_2024_01/181351115" TargetMode="External" /><Relationship Id="rId4" Type="http://schemas.openxmlformats.org/officeDocument/2006/relationships/hyperlink" Target="https://podminky.urs.cz/item/CS_URS_2024_01/213141113" TargetMode="External" /><Relationship Id="rId5" Type="http://schemas.openxmlformats.org/officeDocument/2006/relationships/hyperlink" Target="https://podminky.urs.cz/item/CS_URS_2024_01/113151111" TargetMode="External" /><Relationship Id="rId6" Type="http://schemas.openxmlformats.org/officeDocument/2006/relationships/hyperlink" Target="https://podminky.urs.cz/item/CS_URS_2024_01/113107222" TargetMode="External" /><Relationship Id="rId7" Type="http://schemas.openxmlformats.org/officeDocument/2006/relationships/hyperlink" Target="https://podminky.urs.cz/item/CS_URS_2024_01/564760101" TargetMode="External" /><Relationship Id="rId8" Type="http://schemas.openxmlformats.org/officeDocument/2006/relationships/hyperlink" Target="https://podminky.urs.cz/item/CS_URS_2024_01/564871111" TargetMode="External" /><Relationship Id="rId9" Type="http://schemas.openxmlformats.org/officeDocument/2006/relationships/hyperlink" Target="https://podminky.urs.cz/item/CS_URS_2024_01/891311821" TargetMode="External" /><Relationship Id="rId10" Type="http://schemas.openxmlformats.org/officeDocument/2006/relationships/hyperlink" Target="https://podminky.urs.cz/item/CS_URS_2024_01/857312122" TargetMode="External" /><Relationship Id="rId11" Type="http://schemas.openxmlformats.org/officeDocument/2006/relationships/hyperlink" Target="https://podminky.urs.cz/item/CS_URS_2024_01/891521222" TargetMode="External" /><Relationship Id="rId12" Type="http://schemas.openxmlformats.org/officeDocument/2006/relationships/hyperlink" Target="https://podminky.urs.cz/item/CS_URS_2024_01/891521821" TargetMode="External" /><Relationship Id="rId1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892563122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PI 16002 Vnitřní ochrana dvou potrubí DN1600 z UK Vestec do VDJ Jesenice I - Řad 1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Vestec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7. 3. 2024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VODA Želivka, a.s.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25.6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Vodohospodářský rozvoj a výstavba, a.s.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24.7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'DSO 01.1 - Řešní vstupu d...'!J30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'DSO 01.1 - Řešní vstupu d...'!P127</f>
        <v>0</v>
      </c>
      <c r="AV95" s="129">
        <f>'DSO 01.1 - Řešní vstupu d...'!J33</f>
        <v>0</v>
      </c>
      <c r="AW95" s="129">
        <f>'DSO 01.1 - Řešní vstupu d...'!J34</f>
        <v>0</v>
      </c>
      <c r="AX95" s="129">
        <f>'DSO 01.1 - Řešní vstupu d...'!J35</f>
        <v>0</v>
      </c>
      <c r="AY95" s="129">
        <f>'DSO 01.1 - Řešní vstupu d...'!J36</f>
        <v>0</v>
      </c>
      <c r="AZ95" s="129">
        <f>'DSO 01.1 - Řešní vstupu d...'!F33</f>
        <v>0</v>
      </c>
      <c r="BA95" s="129">
        <f>'DSO 01.1 - Řešní vstupu d...'!F34</f>
        <v>0</v>
      </c>
      <c r="BB95" s="129">
        <f>'DSO 01.1 - Řešní vstupu d...'!F35</f>
        <v>0</v>
      </c>
      <c r="BC95" s="129">
        <f>'DSO 01.1 - Řešní vstupu d...'!F36</f>
        <v>0</v>
      </c>
      <c r="BD95" s="131">
        <f>'DSO 01.1 - Řešní vstupu d...'!F37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24.7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'DSO 01.2 - VNITŘNÍ OCHRAN...'!J30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'DSO 01.2 - VNITŘNÍ OCHRAN...'!P121</f>
        <v>0</v>
      </c>
      <c r="AV96" s="129">
        <f>'DSO 01.2 - VNITŘNÍ OCHRAN...'!J33</f>
        <v>0</v>
      </c>
      <c r="AW96" s="129">
        <f>'DSO 01.2 - VNITŘNÍ OCHRAN...'!J34</f>
        <v>0</v>
      </c>
      <c r="AX96" s="129">
        <f>'DSO 01.2 - VNITŘNÍ OCHRAN...'!J35</f>
        <v>0</v>
      </c>
      <c r="AY96" s="129">
        <f>'DSO 01.2 - VNITŘNÍ OCHRAN...'!J36</f>
        <v>0</v>
      </c>
      <c r="AZ96" s="129">
        <f>'DSO 01.2 - VNITŘNÍ OCHRAN...'!F33</f>
        <v>0</v>
      </c>
      <c r="BA96" s="129">
        <f>'DSO 01.2 - VNITŘNÍ OCHRAN...'!F34</f>
        <v>0</v>
      </c>
      <c r="BB96" s="129">
        <f>'DSO 01.2 - VNITŘNÍ OCHRAN...'!F35</f>
        <v>0</v>
      </c>
      <c r="BC96" s="129">
        <f>'DSO 01.2 - VNITŘNÍ OCHRAN...'!F36</f>
        <v>0</v>
      </c>
      <c r="BD96" s="131">
        <f>'DSO 01.2 - VNITŘNÍ OCHRAN...'!F37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'VRN - Vedlejší rozpočtové...'!J30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33">
        <v>0</v>
      </c>
      <c r="AT97" s="134">
        <f>ROUND(SUM(AV97:AW97),2)</f>
        <v>0</v>
      </c>
      <c r="AU97" s="135">
        <f>'VRN - Vedlejší rozpočtové...'!P117</f>
        <v>0</v>
      </c>
      <c r="AV97" s="134">
        <f>'VRN - Vedlejší rozpočtové...'!J33</f>
        <v>0</v>
      </c>
      <c r="AW97" s="134">
        <f>'VRN - Vedlejší rozpočtové...'!J34</f>
        <v>0</v>
      </c>
      <c r="AX97" s="134">
        <f>'VRN - Vedlejší rozpočtové...'!J35</f>
        <v>0</v>
      </c>
      <c r="AY97" s="134">
        <f>'VRN - Vedlejší rozpočtové...'!J36</f>
        <v>0</v>
      </c>
      <c r="AZ97" s="134">
        <f>'VRN - Vedlejší rozpočtové...'!F33</f>
        <v>0</v>
      </c>
      <c r="BA97" s="134">
        <f>'VRN - Vedlejší rozpočtové...'!F34</f>
        <v>0</v>
      </c>
      <c r="BB97" s="134">
        <f>'VRN - Vedlejší rozpočtové...'!F35</f>
        <v>0</v>
      </c>
      <c r="BC97" s="134">
        <f>'VRN - Vedlejší rozpočtové...'!F36</f>
        <v>0</v>
      </c>
      <c r="BD97" s="136">
        <f>'VRN - Vedlejší rozpočtové...'!F37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75e1tMC2ROthP87+qP++Za71rCd5SXbZ09eV+E0p0pxfcxISZbX3ZC7JlyAwOjx4d4qCmiGiEaVm3XCufHgoIg==" hashValue="TmYPhm5WFNXFEvhMq+vxF5INcHmsx1enAW7ftfuYy7LlwikjwXZDtU4W9GA5qbr3imRbErlhsSXUvV8L7osiOQ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DSO 01.1 - Řešní vstupu d...'!C2" display="/"/>
    <hyperlink ref="A96" location="'DSO 01.2 - VNITŘNÍ OCHRAN...'!C2" display="/"/>
    <hyperlink ref="A9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PI 16002 Vnitřní ochrana dvou potrubí DN1600 z UK Vestec do VDJ Jesenice I - Řad 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31</v>
      </c>
      <c r="G12" s="39"/>
      <c r="H12" s="39"/>
      <c r="I12" s="141" t="s">
        <v>22</v>
      </c>
      <c r="J12" s="145" t="str">
        <f>'Rekapitulace stavby'!AN8</f>
        <v>7. 3. 2024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>VODA Želivka, a.s.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tr">
        <f>IF('Rekapitulace stavby'!E17="","",'Rekapitulace stavby'!E17)</f>
        <v xml:space="preserve"> </v>
      </c>
      <c r="F21" s="39"/>
      <c r="G21" s="39"/>
      <c r="H21" s="39"/>
      <c r="I21" s="141" t="s">
        <v>27</v>
      </c>
      <c r="J21" s="144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>Vodohospodářský rozvoj a výstavba, a.s.</v>
      </c>
      <c r="F24" s="39"/>
      <c r="G24" s="39"/>
      <c r="H24" s="39"/>
      <c r="I24" s="141" t="s">
        <v>27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ROUND((SUM(BE127:BE426)),  2)</f>
        <v>0</v>
      </c>
      <c r="G33" s="39"/>
      <c r="H33" s="39"/>
      <c r="I33" s="156">
        <v>0.20999999999999999</v>
      </c>
      <c r="J33" s="155">
        <f>ROUND(((SUM(BE127:BE426))*I33),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ROUND((SUM(BF127:BF426)),  2)</f>
        <v>0</v>
      </c>
      <c r="G34" s="39"/>
      <c r="H34" s="39"/>
      <c r="I34" s="156">
        <v>0.12</v>
      </c>
      <c r="J34" s="155">
        <f>ROUND(((SUM(BF127:BF426))*I34),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ROUND((SUM(BG127:BG426)),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ROUND((SUM(BH127:BH426)),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ROUND((SUM(BI127:BI426)),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PI 16002 Vnitřní ochrana dvou potrubí DN1600 z UK Vestec do VDJ Jesenice I - Řad 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DSO 01.1 - Řešní vstupu do potrubí řad 1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7. 3. 2024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VODA Želivka, a.s.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Vodohospodářský rozvoj a výstavba, a.s.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101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102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103</v>
      </c>
      <c r="E99" s="189"/>
      <c r="F99" s="189"/>
      <c r="G99" s="189"/>
      <c r="H99" s="189"/>
      <c r="I99" s="189"/>
      <c r="J99" s="190">
        <f>J214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104</v>
      </c>
      <c r="E100" s="189"/>
      <c r="F100" s="189"/>
      <c r="G100" s="189"/>
      <c r="H100" s="189"/>
      <c r="I100" s="189"/>
      <c r="J100" s="190">
        <f>J255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105</v>
      </c>
      <c r="E101" s="189"/>
      <c r="F101" s="189"/>
      <c r="G101" s="189"/>
      <c r="H101" s="189"/>
      <c r="I101" s="189"/>
      <c r="J101" s="190">
        <f>J269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106</v>
      </c>
      <c r="E102" s="189"/>
      <c r="F102" s="189"/>
      <c r="G102" s="189"/>
      <c r="H102" s="189"/>
      <c r="I102" s="189"/>
      <c r="J102" s="190">
        <f>J380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107</v>
      </c>
      <c r="E103" s="189"/>
      <c r="F103" s="189"/>
      <c r="G103" s="189"/>
      <c r="H103" s="189"/>
      <c r="I103" s="189"/>
      <c r="J103" s="190">
        <f>J385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108</v>
      </c>
      <c r="E104" s="189"/>
      <c r="F104" s="189"/>
      <c r="G104" s="189"/>
      <c r="H104" s="189"/>
      <c r="I104" s="189"/>
      <c r="J104" s="190">
        <f>J400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109</v>
      </c>
      <c r="E105" s="183"/>
      <c r="F105" s="183"/>
      <c r="G105" s="183"/>
      <c r="H105" s="183"/>
      <c r="I105" s="183"/>
      <c r="J105" s="184">
        <f>J404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110</v>
      </c>
      <c r="E106" s="189"/>
      <c r="F106" s="189"/>
      <c r="G106" s="189"/>
      <c r="H106" s="189"/>
      <c r="I106" s="189"/>
      <c r="J106" s="190">
        <f>J405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111</v>
      </c>
      <c r="E107" s="189"/>
      <c r="F107" s="189"/>
      <c r="G107" s="189"/>
      <c r="H107" s="189"/>
      <c r="I107" s="189"/>
      <c r="J107" s="190">
        <f>J408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112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75" t="str">
        <f>E7</f>
        <v>PI 16002 Vnitřní ochrana dvou potrubí DN1600 z UK Vestec do VDJ Jesenice I - Řad 1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94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 xml:space="preserve">DSO 01.1 - Řešní vstupu do potrubí řad 1 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33" t="s">
        <v>22</v>
      </c>
      <c r="J121" s="80" t="str">
        <f>IF(J12="","",J12)</f>
        <v>7. 3. 2024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VODA Želivka, a.s.</v>
      </c>
      <c r="G123" s="41"/>
      <c r="H123" s="41"/>
      <c r="I123" s="33" t="s">
        <v>30</v>
      </c>
      <c r="J123" s="37" t="str">
        <f>E21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33" t="s">
        <v>33</v>
      </c>
      <c r="J124" s="37" t="str">
        <f>E24</f>
        <v>Vodohospodářský rozvoj a výstavba, a.s.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113</v>
      </c>
      <c r="D126" s="195" t="s">
        <v>61</v>
      </c>
      <c r="E126" s="195" t="s">
        <v>57</v>
      </c>
      <c r="F126" s="195" t="s">
        <v>58</v>
      </c>
      <c r="G126" s="195" t="s">
        <v>114</v>
      </c>
      <c r="H126" s="195" t="s">
        <v>115</v>
      </c>
      <c r="I126" s="195" t="s">
        <v>116</v>
      </c>
      <c r="J126" s="195" t="s">
        <v>98</v>
      </c>
      <c r="K126" s="196" t="s">
        <v>117</v>
      </c>
      <c r="L126" s="197"/>
      <c r="M126" s="101" t="s">
        <v>1</v>
      </c>
      <c r="N126" s="102" t="s">
        <v>40</v>
      </c>
      <c r="O126" s="102" t="s">
        <v>118</v>
      </c>
      <c r="P126" s="102" t="s">
        <v>119</v>
      </c>
      <c r="Q126" s="102" t="s">
        <v>120</v>
      </c>
      <c r="R126" s="102" t="s">
        <v>121</v>
      </c>
      <c r="S126" s="102" t="s">
        <v>122</v>
      </c>
      <c r="T126" s="103" t="s">
        <v>123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124</v>
      </c>
      <c r="D127" s="41"/>
      <c r="E127" s="41"/>
      <c r="F127" s="41"/>
      <c r="G127" s="41"/>
      <c r="H127" s="41"/>
      <c r="I127" s="41"/>
      <c r="J127" s="198">
        <f>BK127</f>
        <v>0</v>
      </c>
      <c r="K127" s="41"/>
      <c r="L127" s="45"/>
      <c r="M127" s="104"/>
      <c r="N127" s="199"/>
      <c r="O127" s="105"/>
      <c r="P127" s="200">
        <f>P128+P404</f>
        <v>0</v>
      </c>
      <c r="Q127" s="105"/>
      <c r="R127" s="200">
        <f>R128+R404</f>
        <v>445.91047804000004</v>
      </c>
      <c r="S127" s="105"/>
      <c r="T127" s="201">
        <f>T128+T404</f>
        <v>1660.6895099999997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100</v>
      </c>
      <c r="BK127" s="202">
        <f>BK128+BK404</f>
        <v>0</v>
      </c>
    </row>
    <row r="128" s="12" customFormat="1" ht="25.92" customHeight="1">
      <c r="A128" s="12"/>
      <c r="B128" s="203"/>
      <c r="C128" s="204"/>
      <c r="D128" s="205" t="s">
        <v>75</v>
      </c>
      <c r="E128" s="206" t="s">
        <v>125</v>
      </c>
      <c r="F128" s="206" t="s">
        <v>126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P129+P214+P255+P269+P380+P385+P400</f>
        <v>0</v>
      </c>
      <c r="Q128" s="211"/>
      <c r="R128" s="212">
        <f>R129+R214+R255+R269+R380+R385+R400</f>
        <v>445.40645124000002</v>
      </c>
      <c r="S128" s="211"/>
      <c r="T128" s="213">
        <f>T129+T214+T255+T269+T380+T385+T400</f>
        <v>1660.6323699999998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84</v>
      </c>
      <c r="AT128" s="215" t="s">
        <v>75</v>
      </c>
      <c r="AU128" s="215" t="s">
        <v>76</v>
      </c>
      <c r="AY128" s="214" t="s">
        <v>127</v>
      </c>
      <c r="BK128" s="216">
        <f>BK129+BK214+BK255+BK269+BK380+BK385+BK400</f>
        <v>0</v>
      </c>
    </row>
    <row r="129" s="12" customFormat="1" ht="22.8" customHeight="1">
      <c r="A129" s="12"/>
      <c r="B129" s="203"/>
      <c r="C129" s="204"/>
      <c r="D129" s="205" t="s">
        <v>75</v>
      </c>
      <c r="E129" s="217" t="s">
        <v>84</v>
      </c>
      <c r="F129" s="217" t="s">
        <v>128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SUM(P130:P213)</f>
        <v>0</v>
      </c>
      <c r="Q129" s="211"/>
      <c r="R129" s="212">
        <f>SUM(R130:R213)</f>
        <v>12.728799110000001</v>
      </c>
      <c r="S129" s="211"/>
      <c r="T129" s="213">
        <f>SUM(T130:T213)</f>
        <v>11.6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84</v>
      </c>
      <c r="AY129" s="214" t="s">
        <v>127</v>
      </c>
      <c r="BK129" s="216">
        <f>SUM(BK130:BK213)</f>
        <v>0</v>
      </c>
    </row>
    <row r="130" s="2" customFormat="1" ht="24.15" customHeight="1">
      <c r="A130" s="39"/>
      <c r="B130" s="40"/>
      <c r="C130" s="219" t="s">
        <v>84</v>
      </c>
      <c r="D130" s="219" t="s">
        <v>129</v>
      </c>
      <c r="E130" s="220" t="s">
        <v>130</v>
      </c>
      <c r="F130" s="221" t="s">
        <v>131</v>
      </c>
      <c r="G130" s="222" t="s">
        <v>132</v>
      </c>
      <c r="H130" s="223">
        <v>2688</v>
      </c>
      <c r="I130" s="224"/>
      <c r="J130" s="225">
        <f>ROUND(I130*H130,2)</f>
        <v>0</v>
      </c>
      <c r="K130" s="221" t="s">
        <v>133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3.0000000000000001E-05</v>
      </c>
      <c r="R130" s="228">
        <f>Q130*H130</f>
        <v>0.080640000000000003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134</v>
      </c>
      <c r="AT130" s="230" t="s">
        <v>129</v>
      </c>
      <c r="AU130" s="230" t="s">
        <v>86</v>
      </c>
      <c r="AY130" s="18" t="s">
        <v>127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134</v>
      </c>
      <c r="BM130" s="230" t="s">
        <v>135</v>
      </c>
    </row>
    <row r="131" s="13" customFormat="1">
      <c r="A131" s="13"/>
      <c r="B131" s="232"/>
      <c r="C131" s="233"/>
      <c r="D131" s="234" t="s">
        <v>136</v>
      </c>
      <c r="E131" s="235" t="s">
        <v>1</v>
      </c>
      <c r="F131" s="236" t="s">
        <v>137</v>
      </c>
      <c r="G131" s="233"/>
      <c r="H131" s="237">
        <v>2688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136</v>
      </c>
      <c r="AU131" s="243" t="s">
        <v>86</v>
      </c>
      <c r="AV131" s="13" t="s">
        <v>86</v>
      </c>
      <c r="AW131" s="13" t="s">
        <v>32</v>
      </c>
      <c r="AX131" s="13" t="s">
        <v>76</v>
      </c>
      <c r="AY131" s="243" t="s">
        <v>127</v>
      </c>
    </row>
    <row r="132" s="14" customFormat="1">
      <c r="A132" s="14"/>
      <c r="B132" s="244"/>
      <c r="C132" s="245"/>
      <c r="D132" s="234" t="s">
        <v>136</v>
      </c>
      <c r="E132" s="246" t="s">
        <v>1</v>
      </c>
      <c r="F132" s="247" t="s">
        <v>138</v>
      </c>
      <c r="G132" s="245"/>
      <c r="H132" s="248">
        <v>2688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136</v>
      </c>
      <c r="AU132" s="254" t="s">
        <v>86</v>
      </c>
      <c r="AV132" s="14" t="s">
        <v>134</v>
      </c>
      <c r="AW132" s="14" t="s">
        <v>32</v>
      </c>
      <c r="AX132" s="14" t="s">
        <v>84</v>
      </c>
      <c r="AY132" s="254" t="s">
        <v>127</v>
      </c>
    </row>
    <row r="133" s="2" customFormat="1" ht="33" customHeight="1">
      <c r="A133" s="39"/>
      <c r="B133" s="40"/>
      <c r="C133" s="219" t="s">
        <v>86</v>
      </c>
      <c r="D133" s="219" t="s">
        <v>129</v>
      </c>
      <c r="E133" s="220" t="s">
        <v>139</v>
      </c>
      <c r="F133" s="221" t="s">
        <v>140</v>
      </c>
      <c r="G133" s="222" t="s">
        <v>141</v>
      </c>
      <c r="H133" s="223">
        <v>112</v>
      </c>
      <c r="I133" s="224"/>
      <c r="J133" s="225">
        <f>ROUND(I133*H133,2)</f>
        <v>0</v>
      </c>
      <c r="K133" s="221" t="s">
        <v>133</v>
      </c>
      <c r="L133" s="45"/>
      <c r="M133" s="226" t="s">
        <v>1</v>
      </c>
      <c r="N133" s="227" t="s">
        <v>41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134</v>
      </c>
      <c r="AT133" s="230" t="s">
        <v>129</v>
      </c>
      <c r="AU133" s="230" t="s">
        <v>86</v>
      </c>
      <c r="AY133" s="18" t="s">
        <v>127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84</v>
      </c>
      <c r="BK133" s="231">
        <f>ROUND(I133*H133,2)</f>
        <v>0</v>
      </c>
      <c r="BL133" s="18" t="s">
        <v>134</v>
      </c>
      <c r="BM133" s="230" t="s">
        <v>142</v>
      </c>
    </row>
    <row r="134" s="13" customFormat="1">
      <c r="A134" s="13"/>
      <c r="B134" s="232"/>
      <c r="C134" s="233"/>
      <c r="D134" s="234" t="s">
        <v>136</v>
      </c>
      <c r="E134" s="235" t="s">
        <v>1</v>
      </c>
      <c r="F134" s="236" t="s">
        <v>143</v>
      </c>
      <c r="G134" s="233"/>
      <c r="H134" s="237">
        <v>112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136</v>
      </c>
      <c r="AU134" s="243" t="s">
        <v>86</v>
      </c>
      <c r="AV134" s="13" t="s">
        <v>86</v>
      </c>
      <c r="AW134" s="13" t="s">
        <v>32</v>
      </c>
      <c r="AX134" s="13" t="s">
        <v>84</v>
      </c>
      <c r="AY134" s="243" t="s">
        <v>127</v>
      </c>
    </row>
    <row r="135" s="2" customFormat="1" ht="24.15" customHeight="1">
      <c r="A135" s="39"/>
      <c r="B135" s="40"/>
      <c r="C135" s="219" t="s">
        <v>144</v>
      </c>
      <c r="D135" s="219" t="s">
        <v>129</v>
      </c>
      <c r="E135" s="220" t="s">
        <v>145</v>
      </c>
      <c r="F135" s="221" t="s">
        <v>146</v>
      </c>
      <c r="G135" s="222" t="s">
        <v>147</v>
      </c>
      <c r="H135" s="223">
        <v>4200</v>
      </c>
      <c r="I135" s="224"/>
      <c r="J135" s="225">
        <f>ROUND(I135*H135,2)</f>
        <v>0</v>
      </c>
      <c r="K135" s="221" t="s">
        <v>148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134</v>
      </c>
      <c r="AT135" s="230" t="s">
        <v>129</v>
      </c>
      <c r="AU135" s="230" t="s">
        <v>86</v>
      </c>
      <c r="AY135" s="18" t="s">
        <v>127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134</v>
      </c>
      <c r="BM135" s="230" t="s">
        <v>149</v>
      </c>
    </row>
    <row r="136" s="2" customFormat="1">
      <c r="A136" s="39"/>
      <c r="B136" s="40"/>
      <c r="C136" s="41"/>
      <c r="D136" s="255" t="s">
        <v>150</v>
      </c>
      <c r="E136" s="41"/>
      <c r="F136" s="256" t="s">
        <v>151</v>
      </c>
      <c r="G136" s="41"/>
      <c r="H136" s="41"/>
      <c r="I136" s="257"/>
      <c r="J136" s="41"/>
      <c r="K136" s="41"/>
      <c r="L136" s="45"/>
      <c r="M136" s="258"/>
      <c r="N136" s="259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150</v>
      </c>
      <c r="AU136" s="18" t="s">
        <v>86</v>
      </c>
    </row>
    <row r="137" s="13" customFormat="1">
      <c r="A137" s="13"/>
      <c r="B137" s="232"/>
      <c r="C137" s="233"/>
      <c r="D137" s="234" t="s">
        <v>136</v>
      </c>
      <c r="E137" s="235" t="s">
        <v>1</v>
      </c>
      <c r="F137" s="236" t="s">
        <v>152</v>
      </c>
      <c r="G137" s="233"/>
      <c r="H137" s="237">
        <v>4200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136</v>
      </c>
      <c r="AU137" s="243" t="s">
        <v>86</v>
      </c>
      <c r="AV137" s="13" t="s">
        <v>86</v>
      </c>
      <c r="AW137" s="13" t="s">
        <v>32</v>
      </c>
      <c r="AX137" s="13" t="s">
        <v>76</v>
      </c>
      <c r="AY137" s="243" t="s">
        <v>127</v>
      </c>
    </row>
    <row r="138" s="14" customFormat="1">
      <c r="A138" s="14"/>
      <c r="B138" s="244"/>
      <c r="C138" s="245"/>
      <c r="D138" s="234" t="s">
        <v>136</v>
      </c>
      <c r="E138" s="246" t="s">
        <v>1</v>
      </c>
      <c r="F138" s="247" t="s">
        <v>138</v>
      </c>
      <c r="G138" s="245"/>
      <c r="H138" s="248">
        <v>4200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136</v>
      </c>
      <c r="AU138" s="254" t="s">
        <v>86</v>
      </c>
      <c r="AV138" s="14" t="s">
        <v>134</v>
      </c>
      <c r="AW138" s="14" t="s">
        <v>32</v>
      </c>
      <c r="AX138" s="14" t="s">
        <v>84</v>
      </c>
      <c r="AY138" s="254" t="s">
        <v>127</v>
      </c>
    </row>
    <row r="139" s="2" customFormat="1" ht="44.25" customHeight="1">
      <c r="A139" s="39"/>
      <c r="B139" s="40"/>
      <c r="C139" s="219" t="s">
        <v>134</v>
      </c>
      <c r="D139" s="219" t="s">
        <v>129</v>
      </c>
      <c r="E139" s="220" t="s">
        <v>153</v>
      </c>
      <c r="F139" s="221" t="s">
        <v>154</v>
      </c>
      <c r="G139" s="222" t="s">
        <v>155</v>
      </c>
      <c r="H139" s="223">
        <v>12</v>
      </c>
      <c r="I139" s="224"/>
      <c r="J139" s="225">
        <f>ROUND(I139*H139,2)</f>
        <v>0</v>
      </c>
      <c r="K139" s="221" t="s">
        <v>133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134</v>
      </c>
      <c r="AT139" s="230" t="s">
        <v>129</v>
      </c>
      <c r="AU139" s="230" t="s">
        <v>86</v>
      </c>
      <c r="AY139" s="18" t="s">
        <v>127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134</v>
      </c>
      <c r="BM139" s="230" t="s">
        <v>156</v>
      </c>
    </row>
    <row r="140" s="15" customFormat="1">
      <c r="A140" s="15"/>
      <c r="B140" s="260"/>
      <c r="C140" s="261"/>
      <c r="D140" s="234" t="s">
        <v>136</v>
      </c>
      <c r="E140" s="262" t="s">
        <v>1</v>
      </c>
      <c r="F140" s="263" t="s">
        <v>157</v>
      </c>
      <c r="G140" s="261"/>
      <c r="H140" s="262" t="s">
        <v>1</v>
      </c>
      <c r="I140" s="264"/>
      <c r="J140" s="261"/>
      <c r="K140" s="261"/>
      <c r="L140" s="265"/>
      <c r="M140" s="266"/>
      <c r="N140" s="267"/>
      <c r="O140" s="267"/>
      <c r="P140" s="267"/>
      <c r="Q140" s="267"/>
      <c r="R140" s="267"/>
      <c r="S140" s="267"/>
      <c r="T140" s="26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9" t="s">
        <v>136</v>
      </c>
      <c r="AU140" s="269" t="s">
        <v>86</v>
      </c>
      <c r="AV140" s="15" t="s">
        <v>84</v>
      </c>
      <c r="AW140" s="15" t="s">
        <v>32</v>
      </c>
      <c r="AX140" s="15" t="s">
        <v>76</v>
      </c>
      <c r="AY140" s="269" t="s">
        <v>127</v>
      </c>
    </row>
    <row r="141" s="13" customFormat="1">
      <c r="A141" s="13"/>
      <c r="B141" s="232"/>
      <c r="C141" s="233"/>
      <c r="D141" s="234" t="s">
        <v>136</v>
      </c>
      <c r="E141" s="235" t="s">
        <v>1</v>
      </c>
      <c r="F141" s="236" t="s">
        <v>158</v>
      </c>
      <c r="G141" s="233"/>
      <c r="H141" s="237">
        <v>12</v>
      </c>
      <c r="I141" s="238"/>
      <c r="J141" s="233"/>
      <c r="K141" s="233"/>
      <c r="L141" s="239"/>
      <c r="M141" s="240"/>
      <c r="N141" s="241"/>
      <c r="O141" s="241"/>
      <c r="P141" s="241"/>
      <c r="Q141" s="241"/>
      <c r="R141" s="241"/>
      <c r="S141" s="241"/>
      <c r="T141" s="2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3" t="s">
        <v>136</v>
      </c>
      <c r="AU141" s="243" t="s">
        <v>86</v>
      </c>
      <c r="AV141" s="13" t="s">
        <v>86</v>
      </c>
      <c r="AW141" s="13" t="s">
        <v>32</v>
      </c>
      <c r="AX141" s="13" t="s">
        <v>76</v>
      </c>
      <c r="AY141" s="243" t="s">
        <v>127</v>
      </c>
    </row>
    <row r="142" s="14" customFormat="1">
      <c r="A142" s="14"/>
      <c r="B142" s="244"/>
      <c r="C142" s="245"/>
      <c r="D142" s="234" t="s">
        <v>136</v>
      </c>
      <c r="E142" s="246" t="s">
        <v>1</v>
      </c>
      <c r="F142" s="247" t="s">
        <v>138</v>
      </c>
      <c r="G142" s="245"/>
      <c r="H142" s="248">
        <v>12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136</v>
      </c>
      <c r="AU142" s="254" t="s">
        <v>86</v>
      </c>
      <c r="AV142" s="14" t="s">
        <v>134</v>
      </c>
      <c r="AW142" s="14" t="s">
        <v>32</v>
      </c>
      <c r="AX142" s="14" t="s">
        <v>84</v>
      </c>
      <c r="AY142" s="254" t="s">
        <v>127</v>
      </c>
    </row>
    <row r="143" s="2" customFormat="1" ht="33" customHeight="1">
      <c r="A143" s="39"/>
      <c r="B143" s="40"/>
      <c r="C143" s="219" t="s">
        <v>159</v>
      </c>
      <c r="D143" s="219" t="s">
        <v>129</v>
      </c>
      <c r="E143" s="220" t="s">
        <v>160</v>
      </c>
      <c r="F143" s="221" t="s">
        <v>161</v>
      </c>
      <c r="G143" s="222" t="s">
        <v>155</v>
      </c>
      <c r="H143" s="223">
        <v>86.847999999999999</v>
      </c>
      <c r="I143" s="224"/>
      <c r="J143" s="225">
        <f>ROUND(I143*H143,2)</f>
        <v>0</v>
      </c>
      <c r="K143" s="221" t="s">
        <v>133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134</v>
      </c>
      <c r="AT143" s="230" t="s">
        <v>129</v>
      </c>
      <c r="AU143" s="230" t="s">
        <v>86</v>
      </c>
      <c r="AY143" s="18" t="s">
        <v>127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134</v>
      </c>
      <c r="BM143" s="230" t="s">
        <v>162</v>
      </c>
    </row>
    <row r="144" s="13" customFormat="1">
      <c r="A144" s="13"/>
      <c r="B144" s="232"/>
      <c r="C144" s="233"/>
      <c r="D144" s="234" t="s">
        <v>136</v>
      </c>
      <c r="E144" s="235" t="s">
        <v>1</v>
      </c>
      <c r="F144" s="236" t="s">
        <v>163</v>
      </c>
      <c r="G144" s="233"/>
      <c r="H144" s="237">
        <v>55.292000000000002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136</v>
      </c>
      <c r="AU144" s="243" t="s">
        <v>86</v>
      </c>
      <c r="AV144" s="13" t="s">
        <v>86</v>
      </c>
      <c r="AW144" s="13" t="s">
        <v>32</v>
      </c>
      <c r="AX144" s="13" t="s">
        <v>76</v>
      </c>
      <c r="AY144" s="243" t="s">
        <v>127</v>
      </c>
    </row>
    <row r="145" s="13" customFormat="1">
      <c r="A145" s="13"/>
      <c r="B145" s="232"/>
      <c r="C145" s="233"/>
      <c r="D145" s="234" t="s">
        <v>136</v>
      </c>
      <c r="E145" s="235" t="s">
        <v>1</v>
      </c>
      <c r="F145" s="236" t="s">
        <v>164</v>
      </c>
      <c r="G145" s="233"/>
      <c r="H145" s="237">
        <v>43.555999999999997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136</v>
      </c>
      <c r="AU145" s="243" t="s">
        <v>86</v>
      </c>
      <c r="AV145" s="13" t="s">
        <v>86</v>
      </c>
      <c r="AW145" s="13" t="s">
        <v>32</v>
      </c>
      <c r="AX145" s="13" t="s">
        <v>76</v>
      </c>
      <c r="AY145" s="243" t="s">
        <v>127</v>
      </c>
    </row>
    <row r="146" s="13" customFormat="1">
      <c r="A146" s="13"/>
      <c r="B146" s="232"/>
      <c r="C146" s="233"/>
      <c r="D146" s="234" t="s">
        <v>136</v>
      </c>
      <c r="E146" s="235" t="s">
        <v>1</v>
      </c>
      <c r="F146" s="236" t="s">
        <v>165</v>
      </c>
      <c r="G146" s="233"/>
      <c r="H146" s="237">
        <v>-12</v>
      </c>
      <c r="I146" s="238"/>
      <c r="J146" s="233"/>
      <c r="K146" s="233"/>
      <c r="L146" s="239"/>
      <c r="M146" s="240"/>
      <c r="N146" s="241"/>
      <c r="O146" s="241"/>
      <c r="P146" s="241"/>
      <c r="Q146" s="241"/>
      <c r="R146" s="241"/>
      <c r="S146" s="241"/>
      <c r="T146" s="24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3" t="s">
        <v>136</v>
      </c>
      <c r="AU146" s="243" t="s">
        <v>86</v>
      </c>
      <c r="AV146" s="13" t="s">
        <v>86</v>
      </c>
      <c r="AW146" s="13" t="s">
        <v>32</v>
      </c>
      <c r="AX146" s="13" t="s">
        <v>76</v>
      </c>
      <c r="AY146" s="243" t="s">
        <v>127</v>
      </c>
    </row>
    <row r="147" s="14" customFormat="1">
      <c r="A147" s="14"/>
      <c r="B147" s="244"/>
      <c r="C147" s="245"/>
      <c r="D147" s="234" t="s">
        <v>136</v>
      </c>
      <c r="E147" s="246" t="s">
        <v>1</v>
      </c>
      <c r="F147" s="247" t="s">
        <v>138</v>
      </c>
      <c r="G147" s="245"/>
      <c r="H147" s="248">
        <v>86.847999999999999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136</v>
      </c>
      <c r="AU147" s="254" t="s">
        <v>86</v>
      </c>
      <c r="AV147" s="14" t="s">
        <v>134</v>
      </c>
      <c r="AW147" s="14" t="s">
        <v>32</v>
      </c>
      <c r="AX147" s="14" t="s">
        <v>84</v>
      </c>
      <c r="AY147" s="254" t="s">
        <v>127</v>
      </c>
    </row>
    <row r="148" s="2" customFormat="1" ht="33" customHeight="1">
      <c r="A148" s="39"/>
      <c r="B148" s="40"/>
      <c r="C148" s="219" t="s">
        <v>166</v>
      </c>
      <c r="D148" s="219" t="s">
        <v>129</v>
      </c>
      <c r="E148" s="220" t="s">
        <v>167</v>
      </c>
      <c r="F148" s="221" t="s">
        <v>168</v>
      </c>
      <c r="G148" s="222" t="s">
        <v>155</v>
      </c>
      <c r="H148" s="223">
        <v>55.292000000000002</v>
      </c>
      <c r="I148" s="224"/>
      <c r="J148" s="225">
        <f>ROUND(I148*H148,2)</f>
        <v>0</v>
      </c>
      <c r="K148" s="221" t="s">
        <v>133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134</v>
      </c>
      <c r="AT148" s="230" t="s">
        <v>129</v>
      </c>
      <c r="AU148" s="230" t="s">
        <v>86</v>
      </c>
      <c r="AY148" s="18" t="s">
        <v>127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134</v>
      </c>
      <c r="BM148" s="230" t="s">
        <v>169</v>
      </c>
    </row>
    <row r="149" s="13" customFormat="1">
      <c r="A149" s="13"/>
      <c r="B149" s="232"/>
      <c r="C149" s="233"/>
      <c r="D149" s="234" t="s">
        <v>136</v>
      </c>
      <c r="E149" s="235" t="s">
        <v>1</v>
      </c>
      <c r="F149" s="236" t="s">
        <v>170</v>
      </c>
      <c r="G149" s="233"/>
      <c r="H149" s="237">
        <v>55.292000000000002</v>
      </c>
      <c r="I149" s="238"/>
      <c r="J149" s="233"/>
      <c r="K149" s="233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136</v>
      </c>
      <c r="AU149" s="243" t="s">
        <v>86</v>
      </c>
      <c r="AV149" s="13" t="s">
        <v>86</v>
      </c>
      <c r="AW149" s="13" t="s">
        <v>32</v>
      </c>
      <c r="AX149" s="13" t="s">
        <v>76</v>
      </c>
      <c r="AY149" s="243" t="s">
        <v>127</v>
      </c>
    </row>
    <row r="150" s="14" customFormat="1">
      <c r="A150" s="14"/>
      <c r="B150" s="244"/>
      <c r="C150" s="245"/>
      <c r="D150" s="234" t="s">
        <v>136</v>
      </c>
      <c r="E150" s="246" t="s">
        <v>1</v>
      </c>
      <c r="F150" s="247" t="s">
        <v>138</v>
      </c>
      <c r="G150" s="245"/>
      <c r="H150" s="248">
        <v>55.292000000000002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136</v>
      </c>
      <c r="AU150" s="254" t="s">
        <v>86</v>
      </c>
      <c r="AV150" s="14" t="s">
        <v>134</v>
      </c>
      <c r="AW150" s="14" t="s">
        <v>32</v>
      </c>
      <c r="AX150" s="14" t="s">
        <v>84</v>
      </c>
      <c r="AY150" s="254" t="s">
        <v>127</v>
      </c>
    </row>
    <row r="151" s="2" customFormat="1" ht="66.75" customHeight="1">
      <c r="A151" s="39"/>
      <c r="B151" s="40"/>
      <c r="C151" s="219" t="s">
        <v>171</v>
      </c>
      <c r="D151" s="219" t="s">
        <v>129</v>
      </c>
      <c r="E151" s="220" t="s">
        <v>172</v>
      </c>
      <c r="F151" s="221" t="s">
        <v>173</v>
      </c>
      <c r="G151" s="222" t="s">
        <v>155</v>
      </c>
      <c r="H151" s="223">
        <v>110.58499999999999</v>
      </c>
      <c r="I151" s="224"/>
      <c r="J151" s="225">
        <f>ROUND(I151*H151,2)</f>
        <v>0</v>
      </c>
      <c r="K151" s="221" t="s">
        <v>133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134</v>
      </c>
      <c r="AT151" s="230" t="s">
        <v>129</v>
      </c>
      <c r="AU151" s="230" t="s">
        <v>86</v>
      </c>
      <c r="AY151" s="18" t="s">
        <v>127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134</v>
      </c>
      <c r="BM151" s="230" t="s">
        <v>174</v>
      </c>
    </row>
    <row r="152" s="13" customFormat="1">
      <c r="A152" s="13"/>
      <c r="B152" s="232"/>
      <c r="C152" s="233"/>
      <c r="D152" s="234" t="s">
        <v>136</v>
      </c>
      <c r="E152" s="235" t="s">
        <v>1</v>
      </c>
      <c r="F152" s="236" t="s">
        <v>175</v>
      </c>
      <c r="G152" s="233"/>
      <c r="H152" s="237">
        <v>110.58499999999999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136</v>
      </c>
      <c r="AU152" s="243" t="s">
        <v>86</v>
      </c>
      <c r="AV152" s="13" t="s">
        <v>86</v>
      </c>
      <c r="AW152" s="13" t="s">
        <v>32</v>
      </c>
      <c r="AX152" s="13" t="s">
        <v>76</v>
      </c>
      <c r="AY152" s="243" t="s">
        <v>127</v>
      </c>
    </row>
    <row r="153" s="14" customFormat="1">
      <c r="A153" s="14"/>
      <c r="B153" s="244"/>
      <c r="C153" s="245"/>
      <c r="D153" s="234" t="s">
        <v>136</v>
      </c>
      <c r="E153" s="246" t="s">
        <v>1</v>
      </c>
      <c r="F153" s="247" t="s">
        <v>138</v>
      </c>
      <c r="G153" s="245"/>
      <c r="H153" s="248">
        <v>110.58499999999999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136</v>
      </c>
      <c r="AU153" s="254" t="s">
        <v>86</v>
      </c>
      <c r="AV153" s="14" t="s">
        <v>134</v>
      </c>
      <c r="AW153" s="14" t="s">
        <v>32</v>
      </c>
      <c r="AX153" s="14" t="s">
        <v>84</v>
      </c>
      <c r="AY153" s="254" t="s">
        <v>127</v>
      </c>
    </row>
    <row r="154" s="2" customFormat="1" ht="62.7" customHeight="1">
      <c r="A154" s="39"/>
      <c r="B154" s="40"/>
      <c r="C154" s="219" t="s">
        <v>176</v>
      </c>
      <c r="D154" s="219" t="s">
        <v>129</v>
      </c>
      <c r="E154" s="220" t="s">
        <v>177</v>
      </c>
      <c r="F154" s="221" t="s">
        <v>178</v>
      </c>
      <c r="G154" s="222" t="s">
        <v>155</v>
      </c>
      <c r="H154" s="223">
        <v>308.27999999999997</v>
      </c>
      <c r="I154" s="224"/>
      <c r="J154" s="225">
        <f>ROUND(I154*H154,2)</f>
        <v>0</v>
      </c>
      <c r="K154" s="221" t="s">
        <v>133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134</v>
      </c>
      <c r="AT154" s="230" t="s">
        <v>129</v>
      </c>
      <c r="AU154" s="230" t="s">
        <v>86</v>
      </c>
      <c r="AY154" s="18" t="s">
        <v>127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134</v>
      </c>
      <c r="BM154" s="230" t="s">
        <v>179</v>
      </c>
    </row>
    <row r="155" s="13" customFormat="1">
      <c r="A155" s="13"/>
      <c r="B155" s="232"/>
      <c r="C155" s="233"/>
      <c r="D155" s="234" t="s">
        <v>136</v>
      </c>
      <c r="E155" s="235" t="s">
        <v>1</v>
      </c>
      <c r="F155" s="236" t="s">
        <v>180</v>
      </c>
      <c r="G155" s="233"/>
      <c r="H155" s="237">
        <v>308.27999999999997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136</v>
      </c>
      <c r="AU155" s="243" t="s">
        <v>86</v>
      </c>
      <c r="AV155" s="13" t="s">
        <v>86</v>
      </c>
      <c r="AW155" s="13" t="s">
        <v>32</v>
      </c>
      <c r="AX155" s="13" t="s">
        <v>84</v>
      </c>
      <c r="AY155" s="243" t="s">
        <v>127</v>
      </c>
    </row>
    <row r="156" s="2" customFormat="1" ht="37.8" customHeight="1">
      <c r="A156" s="39"/>
      <c r="B156" s="40"/>
      <c r="C156" s="219" t="s">
        <v>181</v>
      </c>
      <c r="D156" s="219" t="s">
        <v>129</v>
      </c>
      <c r="E156" s="220" t="s">
        <v>182</v>
      </c>
      <c r="F156" s="221" t="s">
        <v>183</v>
      </c>
      <c r="G156" s="222" t="s">
        <v>147</v>
      </c>
      <c r="H156" s="223">
        <v>15.154999999999999</v>
      </c>
      <c r="I156" s="224"/>
      <c r="J156" s="225">
        <f>ROUND(I156*H156,2)</f>
        <v>0</v>
      </c>
      <c r="K156" s="221" t="s">
        <v>133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0.0011900000000000001</v>
      </c>
      <c r="R156" s="228">
        <f>Q156*H156</f>
        <v>0.01803445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134</v>
      </c>
      <c r="AT156" s="230" t="s">
        <v>129</v>
      </c>
      <c r="AU156" s="230" t="s">
        <v>86</v>
      </c>
      <c r="AY156" s="18" t="s">
        <v>127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134</v>
      </c>
      <c r="BM156" s="230" t="s">
        <v>184</v>
      </c>
    </row>
    <row r="157" s="13" customFormat="1">
      <c r="A157" s="13"/>
      <c r="B157" s="232"/>
      <c r="C157" s="233"/>
      <c r="D157" s="234" t="s">
        <v>136</v>
      </c>
      <c r="E157" s="235" t="s">
        <v>1</v>
      </c>
      <c r="F157" s="236" t="s">
        <v>185</v>
      </c>
      <c r="G157" s="233"/>
      <c r="H157" s="237">
        <v>15.154999999999999</v>
      </c>
      <c r="I157" s="238"/>
      <c r="J157" s="233"/>
      <c r="K157" s="233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136</v>
      </c>
      <c r="AU157" s="243" t="s">
        <v>86</v>
      </c>
      <c r="AV157" s="13" t="s">
        <v>86</v>
      </c>
      <c r="AW157" s="13" t="s">
        <v>32</v>
      </c>
      <c r="AX157" s="13" t="s">
        <v>76</v>
      </c>
      <c r="AY157" s="243" t="s">
        <v>127</v>
      </c>
    </row>
    <row r="158" s="14" customFormat="1">
      <c r="A158" s="14"/>
      <c r="B158" s="244"/>
      <c r="C158" s="245"/>
      <c r="D158" s="234" t="s">
        <v>136</v>
      </c>
      <c r="E158" s="246" t="s">
        <v>1</v>
      </c>
      <c r="F158" s="247" t="s">
        <v>138</v>
      </c>
      <c r="G158" s="245"/>
      <c r="H158" s="248">
        <v>15.154999999999999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136</v>
      </c>
      <c r="AU158" s="254" t="s">
        <v>86</v>
      </c>
      <c r="AV158" s="14" t="s">
        <v>134</v>
      </c>
      <c r="AW158" s="14" t="s">
        <v>32</v>
      </c>
      <c r="AX158" s="14" t="s">
        <v>84</v>
      </c>
      <c r="AY158" s="254" t="s">
        <v>127</v>
      </c>
    </row>
    <row r="159" s="2" customFormat="1" ht="44.25" customHeight="1">
      <c r="A159" s="39"/>
      <c r="B159" s="40"/>
      <c r="C159" s="219" t="s">
        <v>186</v>
      </c>
      <c r="D159" s="219" t="s">
        <v>129</v>
      </c>
      <c r="E159" s="220" t="s">
        <v>187</v>
      </c>
      <c r="F159" s="221" t="s">
        <v>188</v>
      </c>
      <c r="G159" s="222" t="s">
        <v>147</v>
      </c>
      <c r="H159" s="223">
        <v>15.154999999999999</v>
      </c>
      <c r="I159" s="224"/>
      <c r="J159" s="225">
        <f>ROUND(I159*H159,2)</f>
        <v>0</v>
      </c>
      <c r="K159" s="221" t="s">
        <v>133</v>
      </c>
      <c r="L159" s="45"/>
      <c r="M159" s="226" t="s">
        <v>1</v>
      </c>
      <c r="N159" s="227" t="s">
        <v>41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134</v>
      </c>
      <c r="AT159" s="230" t="s">
        <v>129</v>
      </c>
      <c r="AU159" s="230" t="s">
        <v>86</v>
      </c>
      <c r="AY159" s="18" t="s">
        <v>127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84</v>
      </c>
      <c r="BK159" s="231">
        <f>ROUND(I159*H159,2)</f>
        <v>0</v>
      </c>
      <c r="BL159" s="18" t="s">
        <v>134</v>
      </c>
      <c r="BM159" s="230" t="s">
        <v>189</v>
      </c>
    </row>
    <row r="160" s="13" customFormat="1">
      <c r="A160" s="13"/>
      <c r="B160" s="232"/>
      <c r="C160" s="233"/>
      <c r="D160" s="234" t="s">
        <v>136</v>
      </c>
      <c r="E160" s="235" t="s">
        <v>1</v>
      </c>
      <c r="F160" s="236" t="s">
        <v>190</v>
      </c>
      <c r="G160" s="233"/>
      <c r="H160" s="237">
        <v>15.154999999999999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136</v>
      </c>
      <c r="AU160" s="243" t="s">
        <v>86</v>
      </c>
      <c r="AV160" s="13" t="s">
        <v>86</v>
      </c>
      <c r="AW160" s="13" t="s">
        <v>32</v>
      </c>
      <c r="AX160" s="13" t="s">
        <v>76</v>
      </c>
      <c r="AY160" s="243" t="s">
        <v>127</v>
      </c>
    </row>
    <row r="161" s="14" customFormat="1">
      <c r="A161" s="14"/>
      <c r="B161" s="244"/>
      <c r="C161" s="245"/>
      <c r="D161" s="234" t="s">
        <v>136</v>
      </c>
      <c r="E161" s="246" t="s">
        <v>1</v>
      </c>
      <c r="F161" s="247" t="s">
        <v>138</v>
      </c>
      <c r="G161" s="245"/>
      <c r="H161" s="248">
        <v>15.154999999999999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136</v>
      </c>
      <c r="AU161" s="254" t="s">
        <v>86</v>
      </c>
      <c r="AV161" s="14" t="s">
        <v>134</v>
      </c>
      <c r="AW161" s="14" t="s">
        <v>32</v>
      </c>
      <c r="AX161" s="14" t="s">
        <v>84</v>
      </c>
      <c r="AY161" s="254" t="s">
        <v>127</v>
      </c>
    </row>
    <row r="162" s="2" customFormat="1" ht="33" customHeight="1">
      <c r="A162" s="39"/>
      <c r="B162" s="40"/>
      <c r="C162" s="219" t="s">
        <v>191</v>
      </c>
      <c r="D162" s="219" t="s">
        <v>129</v>
      </c>
      <c r="E162" s="220" t="s">
        <v>192</v>
      </c>
      <c r="F162" s="221" t="s">
        <v>193</v>
      </c>
      <c r="G162" s="222" t="s">
        <v>147</v>
      </c>
      <c r="H162" s="223">
        <v>153.52000000000001</v>
      </c>
      <c r="I162" s="224"/>
      <c r="J162" s="225">
        <f>ROUND(I162*H162,2)</f>
        <v>0</v>
      </c>
      <c r="K162" s="221" t="s">
        <v>194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0.00628</v>
      </c>
      <c r="R162" s="228">
        <f>Q162*H162</f>
        <v>0.96410560000000012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134</v>
      </c>
      <c r="AT162" s="230" t="s">
        <v>129</v>
      </c>
      <c r="AU162" s="230" t="s">
        <v>86</v>
      </c>
      <c r="AY162" s="18" t="s">
        <v>127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134</v>
      </c>
      <c r="BM162" s="230" t="s">
        <v>195</v>
      </c>
    </row>
    <row r="163" s="13" customFormat="1">
      <c r="A163" s="13"/>
      <c r="B163" s="232"/>
      <c r="C163" s="233"/>
      <c r="D163" s="234" t="s">
        <v>136</v>
      </c>
      <c r="E163" s="235" t="s">
        <v>1</v>
      </c>
      <c r="F163" s="236" t="s">
        <v>196</v>
      </c>
      <c r="G163" s="233"/>
      <c r="H163" s="237">
        <v>153.52000000000001</v>
      </c>
      <c r="I163" s="238"/>
      <c r="J163" s="233"/>
      <c r="K163" s="233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136</v>
      </c>
      <c r="AU163" s="243" t="s">
        <v>86</v>
      </c>
      <c r="AV163" s="13" t="s">
        <v>86</v>
      </c>
      <c r="AW163" s="13" t="s">
        <v>32</v>
      </c>
      <c r="AX163" s="13" t="s">
        <v>76</v>
      </c>
      <c r="AY163" s="243" t="s">
        <v>127</v>
      </c>
    </row>
    <row r="164" s="14" customFormat="1">
      <c r="A164" s="14"/>
      <c r="B164" s="244"/>
      <c r="C164" s="245"/>
      <c r="D164" s="234" t="s">
        <v>136</v>
      </c>
      <c r="E164" s="246" t="s">
        <v>1</v>
      </c>
      <c r="F164" s="247" t="s">
        <v>138</v>
      </c>
      <c r="G164" s="245"/>
      <c r="H164" s="248">
        <v>153.52000000000001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136</v>
      </c>
      <c r="AU164" s="254" t="s">
        <v>86</v>
      </c>
      <c r="AV164" s="14" t="s">
        <v>134</v>
      </c>
      <c r="AW164" s="14" t="s">
        <v>32</v>
      </c>
      <c r="AX164" s="14" t="s">
        <v>84</v>
      </c>
      <c r="AY164" s="254" t="s">
        <v>127</v>
      </c>
    </row>
    <row r="165" s="2" customFormat="1" ht="44.25" customHeight="1">
      <c r="A165" s="39"/>
      <c r="B165" s="40"/>
      <c r="C165" s="219" t="s">
        <v>8</v>
      </c>
      <c r="D165" s="219" t="s">
        <v>129</v>
      </c>
      <c r="E165" s="220" t="s">
        <v>197</v>
      </c>
      <c r="F165" s="221" t="s">
        <v>198</v>
      </c>
      <c r="G165" s="222" t="s">
        <v>147</v>
      </c>
      <c r="H165" s="223">
        <v>153.52000000000001</v>
      </c>
      <c r="I165" s="224"/>
      <c r="J165" s="225">
        <f>ROUND(I165*H165,2)</f>
        <v>0</v>
      </c>
      <c r="K165" s="221" t="s">
        <v>194</v>
      </c>
      <c r="L165" s="45"/>
      <c r="M165" s="226" t="s">
        <v>1</v>
      </c>
      <c r="N165" s="227" t="s">
        <v>41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134</v>
      </c>
      <c r="AT165" s="230" t="s">
        <v>129</v>
      </c>
      <c r="AU165" s="230" t="s">
        <v>86</v>
      </c>
      <c r="AY165" s="18" t="s">
        <v>127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84</v>
      </c>
      <c r="BK165" s="231">
        <f>ROUND(I165*H165,2)</f>
        <v>0</v>
      </c>
      <c r="BL165" s="18" t="s">
        <v>134</v>
      </c>
      <c r="BM165" s="230" t="s">
        <v>199</v>
      </c>
    </row>
    <row r="166" s="13" customFormat="1">
      <c r="A166" s="13"/>
      <c r="B166" s="232"/>
      <c r="C166" s="233"/>
      <c r="D166" s="234" t="s">
        <v>136</v>
      </c>
      <c r="E166" s="235" t="s">
        <v>1</v>
      </c>
      <c r="F166" s="236" t="s">
        <v>196</v>
      </c>
      <c r="G166" s="233"/>
      <c r="H166" s="237">
        <v>153.52000000000001</v>
      </c>
      <c r="I166" s="238"/>
      <c r="J166" s="233"/>
      <c r="K166" s="233"/>
      <c r="L166" s="239"/>
      <c r="M166" s="240"/>
      <c r="N166" s="241"/>
      <c r="O166" s="241"/>
      <c r="P166" s="241"/>
      <c r="Q166" s="241"/>
      <c r="R166" s="241"/>
      <c r="S166" s="241"/>
      <c r="T166" s="24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3" t="s">
        <v>136</v>
      </c>
      <c r="AU166" s="243" t="s">
        <v>86</v>
      </c>
      <c r="AV166" s="13" t="s">
        <v>86</v>
      </c>
      <c r="AW166" s="13" t="s">
        <v>32</v>
      </c>
      <c r="AX166" s="13" t="s">
        <v>76</v>
      </c>
      <c r="AY166" s="243" t="s">
        <v>127</v>
      </c>
    </row>
    <row r="167" s="14" customFormat="1">
      <c r="A167" s="14"/>
      <c r="B167" s="244"/>
      <c r="C167" s="245"/>
      <c r="D167" s="234" t="s">
        <v>136</v>
      </c>
      <c r="E167" s="246" t="s">
        <v>1</v>
      </c>
      <c r="F167" s="247" t="s">
        <v>138</v>
      </c>
      <c r="G167" s="245"/>
      <c r="H167" s="248">
        <v>153.52000000000001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136</v>
      </c>
      <c r="AU167" s="254" t="s">
        <v>86</v>
      </c>
      <c r="AV167" s="14" t="s">
        <v>134</v>
      </c>
      <c r="AW167" s="14" t="s">
        <v>32</v>
      </c>
      <c r="AX167" s="14" t="s">
        <v>84</v>
      </c>
      <c r="AY167" s="254" t="s">
        <v>127</v>
      </c>
    </row>
    <row r="168" s="2" customFormat="1" ht="16.5" customHeight="1">
      <c r="A168" s="39"/>
      <c r="B168" s="40"/>
      <c r="C168" s="270" t="s">
        <v>200</v>
      </c>
      <c r="D168" s="270" t="s">
        <v>201</v>
      </c>
      <c r="E168" s="271" t="s">
        <v>202</v>
      </c>
      <c r="F168" s="272" t="s">
        <v>203</v>
      </c>
      <c r="G168" s="273" t="s">
        <v>204</v>
      </c>
      <c r="H168" s="274">
        <v>1.3919999999999999</v>
      </c>
      <c r="I168" s="275"/>
      <c r="J168" s="276">
        <f>ROUND(I168*H168,2)</f>
        <v>0</v>
      </c>
      <c r="K168" s="272" t="s">
        <v>194</v>
      </c>
      <c r="L168" s="277"/>
      <c r="M168" s="278" t="s">
        <v>1</v>
      </c>
      <c r="N168" s="279" t="s">
        <v>41</v>
      </c>
      <c r="O168" s="92"/>
      <c r="P168" s="228">
        <f>O168*H168</f>
        <v>0</v>
      </c>
      <c r="Q168" s="228">
        <v>1</v>
      </c>
      <c r="R168" s="228">
        <f>Q168*H168</f>
        <v>1.3919999999999999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176</v>
      </c>
      <c r="AT168" s="230" t="s">
        <v>201</v>
      </c>
      <c r="AU168" s="230" t="s">
        <v>86</v>
      </c>
      <c r="AY168" s="18" t="s">
        <v>127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134</v>
      </c>
      <c r="BM168" s="230" t="s">
        <v>205</v>
      </c>
    </row>
    <row r="169" s="2" customFormat="1">
      <c r="A169" s="39"/>
      <c r="B169" s="40"/>
      <c r="C169" s="41"/>
      <c r="D169" s="234" t="s">
        <v>206</v>
      </c>
      <c r="E169" s="41"/>
      <c r="F169" s="280" t="s">
        <v>207</v>
      </c>
      <c r="G169" s="41"/>
      <c r="H169" s="41"/>
      <c r="I169" s="257"/>
      <c r="J169" s="41"/>
      <c r="K169" s="41"/>
      <c r="L169" s="45"/>
      <c r="M169" s="258"/>
      <c r="N169" s="259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206</v>
      </c>
      <c r="AU169" s="18" t="s">
        <v>86</v>
      </c>
    </row>
    <row r="170" s="13" customFormat="1">
      <c r="A170" s="13"/>
      <c r="B170" s="232"/>
      <c r="C170" s="233"/>
      <c r="D170" s="234" t="s">
        <v>136</v>
      </c>
      <c r="E170" s="235" t="s">
        <v>1</v>
      </c>
      <c r="F170" s="236" t="s">
        <v>208</v>
      </c>
      <c r="G170" s="233"/>
      <c r="H170" s="237">
        <v>1.3919999999999999</v>
      </c>
      <c r="I170" s="238"/>
      <c r="J170" s="233"/>
      <c r="K170" s="233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136</v>
      </c>
      <c r="AU170" s="243" t="s">
        <v>86</v>
      </c>
      <c r="AV170" s="13" t="s">
        <v>86</v>
      </c>
      <c r="AW170" s="13" t="s">
        <v>32</v>
      </c>
      <c r="AX170" s="13" t="s">
        <v>84</v>
      </c>
      <c r="AY170" s="243" t="s">
        <v>127</v>
      </c>
    </row>
    <row r="171" s="2" customFormat="1" ht="37.8" customHeight="1">
      <c r="A171" s="39"/>
      <c r="B171" s="40"/>
      <c r="C171" s="219" t="s">
        <v>209</v>
      </c>
      <c r="D171" s="219" t="s">
        <v>129</v>
      </c>
      <c r="E171" s="220" t="s">
        <v>210</v>
      </c>
      <c r="F171" s="221" t="s">
        <v>211</v>
      </c>
      <c r="G171" s="222" t="s">
        <v>204</v>
      </c>
      <c r="H171" s="223">
        <v>10.454000000000001</v>
      </c>
      <c r="I171" s="224"/>
      <c r="J171" s="225">
        <f>ROUND(I171*H171,2)</f>
        <v>0</v>
      </c>
      <c r="K171" s="221" t="s">
        <v>194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0.0020999999999999999</v>
      </c>
      <c r="R171" s="228">
        <f>Q171*H171</f>
        <v>0.021953400000000001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134</v>
      </c>
      <c r="AT171" s="230" t="s">
        <v>129</v>
      </c>
      <c r="AU171" s="230" t="s">
        <v>86</v>
      </c>
      <c r="AY171" s="18" t="s">
        <v>127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134</v>
      </c>
      <c r="BM171" s="230" t="s">
        <v>212</v>
      </c>
    </row>
    <row r="172" s="13" customFormat="1">
      <c r="A172" s="13"/>
      <c r="B172" s="232"/>
      <c r="C172" s="233"/>
      <c r="D172" s="234" t="s">
        <v>136</v>
      </c>
      <c r="E172" s="235" t="s">
        <v>1</v>
      </c>
      <c r="F172" s="236" t="s">
        <v>213</v>
      </c>
      <c r="G172" s="233"/>
      <c r="H172" s="237">
        <v>10.454000000000001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136</v>
      </c>
      <c r="AU172" s="243" t="s">
        <v>86</v>
      </c>
      <c r="AV172" s="13" t="s">
        <v>86</v>
      </c>
      <c r="AW172" s="13" t="s">
        <v>32</v>
      </c>
      <c r="AX172" s="13" t="s">
        <v>76</v>
      </c>
      <c r="AY172" s="243" t="s">
        <v>127</v>
      </c>
    </row>
    <row r="173" s="14" customFormat="1">
      <c r="A173" s="14"/>
      <c r="B173" s="244"/>
      <c r="C173" s="245"/>
      <c r="D173" s="234" t="s">
        <v>136</v>
      </c>
      <c r="E173" s="246" t="s">
        <v>1</v>
      </c>
      <c r="F173" s="247" t="s">
        <v>138</v>
      </c>
      <c r="G173" s="245"/>
      <c r="H173" s="248">
        <v>10.454000000000001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136</v>
      </c>
      <c r="AU173" s="254" t="s">
        <v>86</v>
      </c>
      <c r="AV173" s="14" t="s">
        <v>134</v>
      </c>
      <c r="AW173" s="14" t="s">
        <v>32</v>
      </c>
      <c r="AX173" s="14" t="s">
        <v>84</v>
      </c>
      <c r="AY173" s="254" t="s">
        <v>127</v>
      </c>
    </row>
    <row r="174" s="2" customFormat="1" ht="37.8" customHeight="1">
      <c r="A174" s="39"/>
      <c r="B174" s="40"/>
      <c r="C174" s="219" t="s">
        <v>214</v>
      </c>
      <c r="D174" s="219" t="s">
        <v>129</v>
      </c>
      <c r="E174" s="220" t="s">
        <v>215</v>
      </c>
      <c r="F174" s="221" t="s">
        <v>216</v>
      </c>
      <c r="G174" s="222" t="s">
        <v>204</v>
      </c>
      <c r="H174" s="223">
        <v>10.454000000000001</v>
      </c>
      <c r="I174" s="224"/>
      <c r="J174" s="225">
        <f>ROUND(I174*H174,2)</f>
        <v>0</v>
      </c>
      <c r="K174" s="221" t="s">
        <v>194</v>
      </c>
      <c r="L174" s="45"/>
      <c r="M174" s="226" t="s">
        <v>1</v>
      </c>
      <c r="N174" s="227" t="s">
        <v>41</v>
      </c>
      <c r="O174" s="92"/>
      <c r="P174" s="228">
        <f>O174*H174</f>
        <v>0</v>
      </c>
      <c r="Q174" s="228">
        <v>0.00577</v>
      </c>
      <c r="R174" s="228">
        <f>Q174*H174</f>
        <v>0.060319580000000005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134</v>
      </c>
      <c r="AT174" s="230" t="s">
        <v>129</v>
      </c>
      <c r="AU174" s="230" t="s">
        <v>86</v>
      </c>
      <c r="AY174" s="18" t="s">
        <v>127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84</v>
      </c>
      <c r="BK174" s="231">
        <f>ROUND(I174*H174,2)</f>
        <v>0</v>
      </c>
      <c r="BL174" s="18" t="s">
        <v>134</v>
      </c>
      <c r="BM174" s="230" t="s">
        <v>217</v>
      </c>
    </row>
    <row r="175" s="13" customFormat="1">
      <c r="A175" s="13"/>
      <c r="B175" s="232"/>
      <c r="C175" s="233"/>
      <c r="D175" s="234" t="s">
        <v>136</v>
      </c>
      <c r="E175" s="235" t="s">
        <v>1</v>
      </c>
      <c r="F175" s="236" t="s">
        <v>213</v>
      </c>
      <c r="G175" s="233"/>
      <c r="H175" s="237">
        <v>10.454000000000001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136</v>
      </c>
      <c r="AU175" s="243" t="s">
        <v>86</v>
      </c>
      <c r="AV175" s="13" t="s">
        <v>86</v>
      </c>
      <c r="AW175" s="13" t="s">
        <v>32</v>
      </c>
      <c r="AX175" s="13" t="s">
        <v>76</v>
      </c>
      <c r="AY175" s="243" t="s">
        <v>127</v>
      </c>
    </row>
    <row r="176" s="14" customFormat="1">
      <c r="A176" s="14"/>
      <c r="B176" s="244"/>
      <c r="C176" s="245"/>
      <c r="D176" s="234" t="s">
        <v>136</v>
      </c>
      <c r="E176" s="246" t="s">
        <v>1</v>
      </c>
      <c r="F176" s="247" t="s">
        <v>138</v>
      </c>
      <c r="G176" s="245"/>
      <c r="H176" s="248">
        <v>10.454000000000001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136</v>
      </c>
      <c r="AU176" s="254" t="s">
        <v>86</v>
      </c>
      <c r="AV176" s="14" t="s">
        <v>134</v>
      </c>
      <c r="AW176" s="14" t="s">
        <v>32</v>
      </c>
      <c r="AX176" s="14" t="s">
        <v>84</v>
      </c>
      <c r="AY176" s="254" t="s">
        <v>127</v>
      </c>
    </row>
    <row r="177" s="2" customFormat="1" ht="16.5" customHeight="1">
      <c r="A177" s="39"/>
      <c r="B177" s="40"/>
      <c r="C177" s="270" t="s">
        <v>218</v>
      </c>
      <c r="D177" s="270" t="s">
        <v>201</v>
      </c>
      <c r="E177" s="271" t="s">
        <v>219</v>
      </c>
      <c r="F177" s="272" t="s">
        <v>220</v>
      </c>
      <c r="G177" s="273" t="s">
        <v>204</v>
      </c>
      <c r="H177" s="274">
        <v>2.6539999999999999</v>
      </c>
      <c r="I177" s="275"/>
      <c r="J177" s="276">
        <f>ROUND(I177*H177,2)</f>
        <v>0</v>
      </c>
      <c r="K177" s="272" t="s">
        <v>133</v>
      </c>
      <c r="L177" s="277"/>
      <c r="M177" s="278" t="s">
        <v>1</v>
      </c>
      <c r="N177" s="279" t="s">
        <v>41</v>
      </c>
      <c r="O177" s="92"/>
      <c r="P177" s="228">
        <f>O177*H177</f>
        <v>0</v>
      </c>
      <c r="Q177" s="228">
        <v>1</v>
      </c>
      <c r="R177" s="228">
        <f>Q177*H177</f>
        <v>2.6539999999999999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221</v>
      </c>
      <c r="AT177" s="230" t="s">
        <v>201</v>
      </c>
      <c r="AU177" s="230" t="s">
        <v>86</v>
      </c>
      <c r="AY177" s="18" t="s">
        <v>127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221</v>
      </c>
      <c r="BM177" s="230" t="s">
        <v>222</v>
      </c>
    </row>
    <row r="178" s="2" customFormat="1">
      <c r="A178" s="39"/>
      <c r="B178" s="40"/>
      <c r="C178" s="41"/>
      <c r="D178" s="234" t="s">
        <v>206</v>
      </c>
      <c r="E178" s="41"/>
      <c r="F178" s="280" t="s">
        <v>223</v>
      </c>
      <c r="G178" s="41"/>
      <c r="H178" s="41"/>
      <c r="I178" s="257"/>
      <c r="J178" s="41"/>
      <c r="K178" s="41"/>
      <c r="L178" s="45"/>
      <c r="M178" s="258"/>
      <c r="N178" s="259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206</v>
      </c>
      <c r="AU178" s="18" t="s">
        <v>86</v>
      </c>
    </row>
    <row r="179" s="13" customFormat="1">
      <c r="A179" s="13"/>
      <c r="B179" s="232"/>
      <c r="C179" s="233"/>
      <c r="D179" s="234" t="s">
        <v>136</v>
      </c>
      <c r="E179" s="235" t="s">
        <v>1</v>
      </c>
      <c r="F179" s="236" t="s">
        <v>224</v>
      </c>
      <c r="G179" s="233"/>
      <c r="H179" s="237">
        <v>1.327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136</v>
      </c>
      <c r="AU179" s="243" t="s">
        <v>86</v>
      </c>
      <c r="AV179" s="13" t="s">
        <v>86</v>
      </c>
      <c r="AW179" s="13" t="s">
        <v>32</v>
      </c>
      <c r="AX179" s="13" t="s">
        <v>76</v>
      </c>
      <c r="AY179" s="243" t="s">
        <v>127</v>
      </c>
    </row>
    <row r="180" s="13" customFormat="1">
      <c r="A180" s="13"/>
      <c r="B180" s="232"/>
      <c r="C180" s="233"/>
      <c r="D180" s="234" t="s">
        <v>136</v>
      </c>
      <c r="E180" s="235" t="s">
        <v>1</v>
      </c>
      <c r="F180" s="236" t="s">
        <v>225</v>
      </c>
      <c r="G180" s="233"/>
      <c r="H180" s="237">
        <v>1.327</v>
      </c>
      <c r="I180" s="238"/>
      <c r="J180" s="233"/>
      <c r="K180" s="233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136</v>
      </c>
      <c r="AU180" s="243" t="s">
        <v>86</v>
      </c>
      <c r="AV180" s="13" t="s">
        <v>86</v>
      </c>
      <c r="AW180" s="13" t="s">
        <v>32</v>
      </c>
      <c r="AX180" s="13" t="s">
        <v>76</v>
      </c>
      <c r="AY180" s="243" t="s">
        <v>127</v>
      </c>
    </row>
    <row r="181" s="14" customFormat="1">
      <c r="A181" s="14"/>
      <c r="B181" s="244"/>
      <c r="C181" s="245"/>
      <c r="D181" s="234" t="s">
        <v>136</v>
      </c>
      <c r="E181" s="246" t="s">
        <v>1</v>
      </c>
      <c r="F181" s="247" t="s">
        <v>138</v>
      </c>
      <c r="G181" s="245"/>
      <c r="H181" s="248">
        <v>2.6539999999999999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136</v>
      </c>
      <c r="AU181" s="254" t="s">
        <v>86</v>
      </c>
      <c r="AV181" s="14" t="s">
        <v>134</v>
      </c>
      <c r="AW181" s="14" t="s">
        <v>32</v>
      </c>
      <c r="AX181" s="14" t="s">
        <v>84</v>
      </c>
      <c r="AY181" s="254" t="s">
        <v>127</v>
      </c>
    </row>
    <row r="182" s="2" customFormat="1" ht="16.5" customHeight="1">
      <c r="A182" s="39"/>
      <c r="B182" s="40"/>
      <c r="C182" s="270" t="s">
        <v>226</v>
      </c>
      <c r="D182" s="270" t="s">
        <v>201</v>
      </c>
      <c r="E182" s="271" t="s">
        <v>227</v>
      </c>
      <c r="F182" s="272" t="s">
        <v>228</v>
      </c>
      <c r="G182" s="273" t="s">
        <v>204</v>
      </c>
      <c r="H182" s="274">
        <v>5.758</v>
      </c>
      <c r="I182" s="275"/>
      <c r="J182" s="276">
        <f>ROUND(I182*H182,2)</f>
        <v>0</v>
      </c>
      <c r="K182" s="272" t="s">
        <v>133</v>
      </c>
      <c r="L182" s="277"/>
      <c r="M182" s="278" t="s">
        <v>1</v>
      </c>
      <c r="N182" s="279" t="s">
        <v>41</v>
      </c>
      <c r="O182" s="92"/>
      <c r="P182" s="228">
        <f>O182*H182</f>
        <v>0</v>
      </c>
      <c r="Q182" s="228">
        <v>1</v>
      </c>
      <c r="R182" s="228">
        <f>Q182*H182</f>
        <v>5.758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221</v>
      </c>
      <c r="AT182" s="230" t="s">
        <v>201</v>
      </c>
      <c r="AU182" s="230" t="s">
        <v>86</v>
      </c>
      <c r="AY182" s="18" t="s">
        <v>127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84</v>
      </c>
      <c r="BK182" s="231">
        <f>ROUND(I182*H182,2)</f>
        <v>0</v>
      </c>
      <c r="BL182" s="18" t="s">
        <v>221</v>
      </c>
      <c r="BM182" s="230" t="s">
        <v>229</v>
      </c>
    </row>
    <row r="183" s="2" customFormat="1">
      <c r="A183" s="39"/>
      <c r="B183" s="40"/>
      <c r="C183" s="41"/>
      <c r="D183" s="234" t="s">
        <v>206</v>
      </c>
      <c r="E183" s="41"/>
      <c r="F183" s="280" t="s">
        <v>230</v>
      </c>
      <c r="G183" s="41"/>
      <c r="H183" s="41"/>
      <c r="I183" s="257"/>
      <c r="J183" s="41"/>
      <c r="K183" s="41"/>
      <c r="L183" s="45"/>
      <c r="M183" s="258"/>
      <c r="N183" s="259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206</v>
      </c>
      <c r="AU183" s="18" t="s">
        <v>86</v>
      </c>
    </row>
    <row r="184" s="13" customFormat="1">
      <c r="A184" s="13"/>
      <c r="B184" s="232"/>
      <c r="C184" s="233"/>
      <c r="D184" s="234" t="s">
        <v>136</v>
      </c>
      <c r="E184" s="235" t="s">
        <v>1</v>
      </c>
      <c r="F184" s="236" t="s">
        <v>231</v>
      </c>
      <c r="G184" s="233"/>
      <c r="H184" s="237">
        <v>4.1130000000000004</v>
      </c>
      <c r="I184" s="238"/>
      <c r="J184" s="233"/>
      <c r="K184" s="233"/>
      <c r="L184" s="239"/>
      <c r="M184" s="240"/>
      <c r="N184" s="241"/>
      <c r="O184" s="241"/>
      <c r="P184" s="241"/>
      <c r="Q184" s="241"/>
      <c r="R184" s="241"/>
      <c r="S184" s="241"/>
      <c r="T184" s="24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3" t="s">
        <v>136</v>
      </c>
      <c r="AU184" s="243" t="s">
        <v>86</v>
      </c>
      <c r="AV184" s="13" t="s">
        <v>86</v>
      </c>
      <c r="AW184" s="13" t="s">
        <v>32</v>
      </c>
      <c r="AX184" s="13" t="s">
        <v>76</v>
      </c>
      <c r="AY184" s="243" t="s">
        <v>127</v>
      </c>
    </row>
    <row r="185" s="13" customFormat="1">
      <c r="A185" s="13"/>
      <c r="B185" s="232"/>
      <c r="C185" s="233"/>
      <c r="D185" s="234" t="s">
        <v>136</v>
      </c>
      <c r="E185" s="235" t="s">
        <v>1</v>
      </c>
      <c r="F185" s="236" t="s">
        <v>232</v>
      </c>
      <c r="G185" s="233"/>
      <c r="H185" s="237">
        <v>1.645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136</v>
      </c>
      <c r="AU185" s="243" t="s">
        <v>86</v>
      </c>
      <c r="AV185" s="13" t="s">
        <v>86</v>
      </c>
      <c r="AW185" s="13" t="s">
        <v>32</v>
      </c>
      <c r="AX185" s="13" t="s">
        <v>76</v>
      </c>
      <c r="AY185" s="243" t="s">
        <v>127</v>
      </c>
    </row>
    <row r="186" s="14" customFormat="1">
      <c r="A186" s="14"/>
      <c r="B186" s="244"/>
      <c r="C186" s="245"/>
      <c r="D186" s="234" t="s">
        <v>136</v>
      </c>
      <c r="E186" s="246" t="s">
        <v>1</v>
      </c>
      <c r="F186" s="247" t="s">
        <v>138</v>
      </c>
      <c r="G186" s="245"/>
      <c r="H186" s="248">
        <v>5.758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136</v>
      </c>
      <c r="AU186" s="254" t="s">
        <v>86</v>
      </c>
      <c r="AV186" s="14" t="s">
        <v>134</v>
      </c>
      <c r="AW186" s="14" t="s">
        <v>32</v>
      </c>
      <c r="AX186" s="14" t="s">
        <v>84</v>
      </c>
      <c r="AY186" s="254" t="s">
        <v>127</v>
      </c>
    </row>
    <row r="187" s="2" customFormat="1" ht="24.15" customHeight="1">
      <c r="A187" s="39"/>
      <c r="B187" s="40"/>
      <c r="C187" s="270" t="s">
        <v>233</v>
      </c>
      <c r="D187" s="270" t="s">
        <v>201</v>
      </c>
      <c r="E187" s="271" t="s">
        <v>234</v>
      </c>
      <c r="F187" s="272" t="s">
        <v>235</v>
      </c>
      <c r="G187" s="273" t="s">
        <v>236</v>
      </c>
      <c r="H187" s="274">
        <v>90.719999999999999</v>
      </c>
      <c r="I187" s="275"/>
      <c r="J187" s="276">
        <f>ROUND(I187*H187,2)</f>
        <v>0</v>
      </c>
      <c r="K187" s="272" t="s">
        <v>133</v>
      </c>
      <c r="L187" s="277"/>
      <c r="M187" s="278" t="s">
        <v>1</v>
      </c>
      <c r="N187" s="279" t="s">
        <v>41</v>
      </c>
      <c r="O187" s="92"/>
      <c r="P187" s="228">
        <f>O187*H187</f>
        <v>0</v>
      </c>
      <c r="Q187" s="228">
        <v>0.0041099999999999999</v>
      </c>
      <c r="R187" s="228">
        <f>Q187*H187</f>
        <v>0.3728592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221</v>
      </c>
      <c r="AT187" s="230" t="s">
        <v>201</v>
      </c>
      <c r="AU187" s="230" t="s">
        <v>86</v>
      </c>
      <c r="AY187" s="18" t="s">
        <v>127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221</v>
      </c>
      <c r="BM187" s="230" t="s">
        <v>237</v>
      </c>
    </row>
    <row r="188" s="13" customFormat="1">
      <c r="A188" s="13"/>
      <c r="B188" s="232"/>
      <c r="C188" s="233"/>
      <c r="D188" s="234" t="s">
        <v>136</v>
      </c>
      <c r="E188" s="235" t="s">
        <v>1</v>
      </c>
      <c r="F188" s="236" t="s">
        <v>238</v>
      </c>
      <c r="G188" s="233"/>
      <c r="H188" s="237">
        <v>70.560000000000002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136</v>
      </c>
      <c r="AU188" s="243" t="s">
        <v>86</v>
      </c>
      <c r="AV188" s="13" t="s">
        <v>86</v>
      </c>
      <c r="AW188" s="13" t="s">
        <v>32</v>
      </c>
      <c r="AX188" s="13" t="s">
        <v>76</v>
      </c>
      <c r="AY188" s="243" t="s">
        <v>127</v>
      </c>
    </row>
    <row r="189" s="13" customFormat="1">
      <c r="A189" s="13"/>
      <c r="B189" s="232"/>
      <c r="C189" s="233"/>
      <c r="D189" s="234" t="s">
        <v>136</v>
      </c>
      <c r="E189" s="235" t="s">
        <v>1</v>
      </c>
      <c r="F189" s="236" t="s">
        <v>239</v>
      </c>
      <c r="G189" s="233"/>
      <c r="H189" s="237">
        <v>20.16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136</v>
      </c>
      <c r="AU189" s="243" t="s">
        <v>86</v>
      </c>
      <c r="AV189" s="13" t="s">
        <v>86</v>
      </c>
      <c r="AW189" s="13" t="s">
        <v>32</v>
      </c>
      <c r="AX189" s="13" t="s">
        <v>76</v>
      </c>
      <c r="AY189" s="243" t="s">
        <v>127</v>
      </c>
    </row>
    <row r="190" s="14" customFormat="1">
      <c r="A190" s="14"/>
      <c r="B190" s="244"/>
      <c r="C190" s="245"/>
      <c r="D190" s="234" t="s">
        <v>136</v>
      </c>
      <c r="E190" s="246" t="s">
        <v>1</v>
      </c>
      <c r="F190" s="247" t="s">
        <v>138</v>
      </c>
      <c r="G190" s="245"/>
      <c r="H190" s="248">
        <v>90.719999999999999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136</v>
      </c>
      <c r="AU190" s="254" t="s">
        <v>86</v>
      </c>
      <c r="AV190" s="14" t="s">
        <v>134</v>
      </c>
      <c r="AW190" s="14" t="s">
        <v>32</v>
      </c>
      <c r="AX190" s="14" t="s">
        <v>84</v>
      </c>
      <c r="AY190" s="254" t="s">
        <v>127</v>
      </c>
    </row>
    <row r="191" s="2" customFormat="1" ht="16.5" customHeight="1">
      <c r="A191" s="39"/>
      <c r="B191" s="40"/>
      <c r="C191" s="270" t="s">
        <v>240</v>
      </c>
      <c r="D191" s="270" t="s">
        <v>201</v>
      </c>
      <c r="E191" s="271" t="s">
        <v>241</v>
      </c>
      <c r="F191" s="272" t="s">
        <v>242</v>
      </c>
      <c r="G191" s="273" t="s">
        <v>204</v>
      </c>
      <c r="H191" s="274">
        <v>1.48</v>
      </c>
      <c r="I191" s="275"/>
      <c r="J191" s="276">
        <f>ROUND(I191*H191,2)</f>
        <v>0</v>
      </c>
      <c r="K191" s="272" t="s">
        <v>133</v>
      </c>
      <c r="L191" s="277"/>
      <c r="M191" s="278" t="s">
        <v>1</v>
      </c>
      <c r="N191" s="279" t="s">
        <v>41</v>
      </c>
      <c r="O191" s="92"/>
      <c r="P191" s="228">
        <f>O191*H191</f>
        <v>0</v>
      </c>
      <c r="Q191" s="228">
        <v>1</v>
      </c>
      <c r="R191" s="228">
        <f>Q191*H191</f>
        <v>1.48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221</v>
      </c>
      <c r="AT191" s="230" t="s">
        <v>201</v>
      </c>
      <c r="AU191" s="230" t="s">
        <v>86</v>
      </c>
      <c r="AY191" s="18" t="s">
        <v>127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84</v>
      </c>
      <c r="BK191" s="231">
        <f>ROUND(I191*H191,2)</f>
        <v>0</v>
      </c>
      <c r="BL191" s="18" t="s">
        <v>221</v>
      </c>
      <c r="BM191" s="230" t="s">
        <v>243</v>
      </c>
    </row>
    <row r="192" s="13" customFormat="1">
      <c r="A192" s="13"/>
      <c r="B192" s="232"/>
      <c r="C192" s="233"/>
      <c r="D192" s="234" t="s">
        <v>136</v>
      </c>
      <c r="E192" s="235" t="s">
        <v>1</v>
      </c>
      <c r="F192" s="236" t="s">
        <v>244</v>
      </c>
      <c r="G192" s="233"/>
      <c r="H192" s="237">
        <v>1.48</v>
      </c>
      <c r="I192" s="238"/>
      <c r="J192" s="233"/>
      <c r="K192" s="233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136</v>
      </c>
      <c r="AU192" s="243" t="s">
        <v>86</v>
      </c>
      <c r="AV192" s="13" t="s">
        <v>86</v>
      </c>
      <c r="AW192" s="13" t="s">
        <v>32</v>
      </c>
      <c r="AX192" s="13" t="s">
        <v>76</v>
      </c>
      <c r="AY192" s="243" t="s">
        <v>127</v>
      </c>
    </row>
    <row r="193" s="14" customFormat="1">
      <c r="A193" s="14"/>
      <c r="B193" s="244"/>
      <c r="C193" s="245"/>
      <c r="D193" s="234" t="s">
        <v>136</v>
      </c>
      <c r="E193" s="246" t="s">
        <v>1</v>
      </c>
      <c r="F193" s="247" t="s">
        <v>138</v>
      </c>
      <c r="G193" s="245"/>
      <c r="H193" s="248">
        <v>1.48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136</v>
      </c>
      <c r="AU193" s="254" t="s">
        <v>86</v>
      </c>
      <c r="AV193" s="14" t="s">
        <v>134</v>
      </c>
      <c r="AW193" s="14" t="s">
        <v>32</v>
      </c>
      <c r="AX193" s="14" t="s">
        <v>84</v>
      </c>
      <c r="AY193" s="254" t="s">
        <v>127</v>
      </c>
    </row>
    <row r="194" s="2" customFormat="1" ht="37.8" customHeight="1">
      <c r="A194" s="39"/>
      <c r="B194" s="40"/>
      <c r="C194" s="219" t="s">
        <v>245</v>
      </c>
      <c r="D194" s="219" t="s">
        <v>129</v>
      </c>
      <c r="E194" s="220" t="s">
        <v>246</v>
      </c>
      <c r="F194" s="221" t="s">
        <v>247</v>
      </c>
      <c r="G194" s="222" t="s">
        <v>204</v>
      </c>
      <c r="H194" s="223">
        <v>10.454000000000001</v>
      </c>
      <c r="I194" s="224"/>
      <c r="J194" s="225">
        <f>ROUND(I194*H194,2)</f>
        <v>0</v>
      </c>
      <c r="K194" s="221" t="s">
        <v>194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0.00072000000000000005</v>
      </c>
      <c r="R194" s="228">
        <f>Q194*H194</f>
        <v>0.0075268800000000005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134</v>
      </c>
      <c r="AT194" s="230" t="s">
        <v>129</v>
      </c>
      <c r="AU194" s="230" t="s">
        <v>86</v>
      </c>
      <c r="AY194" s="18" t="s">
        <v>127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134</v>
      </c>
      <c r="BM194" s="230" t="s">
        <v>248</v>
      </c>
    </row>
    <row r="195" s="13" customFormat="1">
      <c r="A195" s="13"/>
      <c r="B195" s="232"/>
      <c r="C195" s="233"/>
      <c r="D195" s="234" t="s">
        <v>136</v>
      </c>
      <c r="E195" s="235" t="s">
        <v>1</v>
      </c>
      <c r="F195" s="236" t="s">
        <v>213</v>
      </c>
      <c r="G195" s="233"/>
      <c r="H195" s="237">
        <v>10.454000000000001</v>
      </c>
      <c r="I195" s="238"/>
      <c r="J195" s="233"/>
      <c r="K195" s="233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136</v>
      </c>
      <c r="AU195" s="243" t="s">
        <v>86</v>
      </c>
      <c r="AV195" s="13" t="s">
        <v>86</v>
      </c>
      <c r="AW195" s="13" t="s">
        <v>32</v>
      </c>
      <c r="AX195" s="13" t="s">
        <v>76</v>
      </c>
      <c r="AY195" s="243" t="s">
        <v>127</v>
      </c>
    </row>
    <row r="196" s="14" customFormat="1">
      <c r="A196" s="14"/>
      <c r="B196" s="244"/>
      <c r="C196" s="245"/>
      <c r="D196" s="234" t="s">
        <v>136</v>
      </c>
      <c r="E196" s="246" t="s">
        <v>1</v>
      </c>
      <c r="F196" s="247" t="s">
        <v>138</v>
      </c>
      <c r="G196" s="245"/>
      <c r="H196" s="248">
        <v>10.454000000000001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136</v>
      </c>
      <c r="AU196" s="254" t="s">
        <v>86</v>
      </c>
      <c r="AV196" s="14" t="s">
        <v>134</v>
      </c>
      <c r="AW196" s="14" t="s">
        <v>32</v>
      </c>
      <c r="AX196" s="14" t="s">
        <v>84</v>
      </c>
      <c r="AY196" s="254" t="s">
        <v>127</v>
      </c>
    </row>
    <row r="197" s="2" customFormat="1" ht="62.7" customHeight="1">
      <c r="A197" s="39"/>
      <c r="B197" s="40"/>
      <c r="C197" s="219" t="s">
        <v>7</v>
      </c>
      <c r="D197" s="219" t="s">
        <v>129</v>
      </c>
      <c r="E197" s="220" t="s">
        <v>249</v>
      </c>
      <c r="F197" s="221" t="s">
        <v>250</v>
      </c>
      <c r="G197" s="222" t="s">
        <v>155</v>
      </c>
      <c r="H197" s="223">
        <v>1050</v>
      </c>
      <c r="I197" s="224"/>
      <c r="J197" s="225">
        <f>ROUND(I197*H197,2)</f>
        <v>0</v>
      </c>
      <c r="K197" s="221" t="s">
        <v>148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134</v>
      </c>
      <c r="AT197" s="230" t="s">
        <v>129</v>
      </c>
      <c r="AU197" s="230" t="s">
        <v>86</v>
      </c>
      <c r="AY197" s="18" t="s">
        <v>127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134</v>
      </c>
      <c r="BM197" s="230" t="s">
        <v>251</v>
      </c>
    </row>
    <row r="198" s="2" customFormat="1">
      <c r="A198" s="39"/>
      <c r="B198" s="40"/>
      <c r="C198" s="41"/>
      <c r="D198" s="255" t="s">
        <v>150</v>
      </c>
      <c r="E198" s="41"/>
      <c r="F198" s="256" t="s">
        <v>252</v>
      </c>
      <c r="G198" s="41"/>
      <c r="H198" s="41"/>
      <c r="I198" s="257"/>
      <c r="J198" s="41"/>
      <c r="K198" s="41"/>
      <c r="L198" s="45"/>
      <c r="M198" s="258"/>
      <c r="N198" s="259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150</v>
      </c>
      <c r="AU198" s="18" t="s">
        <v>86</v>
      </c>
    </row>
    <row r="199" s="13" customFormat="1">
      <c r="A199" s="13"/>
      <c r="B199" s="232"/>
      <c r="C199" s="233"/>
      <c r="D199" s="234" t="s">
        <v>136</v>
      </c>
      <c r="E199" s="235" t="s">
        <v>1</v>
      </c>
      <c r="F199" s="236" t="s">
        <v>253</v>
      </c>
      <c r="G199" s="233"/>
      <c r="H199" s="237">
        <v>1050</v>
      </c>
      <c r="I199" s="238"/>
      <c r="J199" s="233"/>
      <c r="K199" s="233"/>
      <c r="L199" s="239"/>
      <c r="M199" s="240"/>
      <c r="N199" s="241"/>
      <c r="O199" s="241"/>
      <c r="P199" s="241"/>
      <c r="Q199" s="241"/>
      <c r="R199" s="241"/>
      <c r="S199" s="241"/>
      <c r="T199" s="24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3" t="s">
        <v>136</v>
      </c>
      <c r="AU199" s="243" t="s">
        <v>86</v>
      </c>
      <c r="AV199" s="13" t="s">
        <v>86</v>
      </c>
      <c r="AW199" s="13" t="s">
        <v>32</v>
      </c>
      <c r="AX199" s="13" t="s">
        <v>84</v>
      </c>
      <c r="AY199" s="243" t="s">
        <v>127</v>
      </c>
    </row>
    <row r="200" s="2" customFormat="1" ht="44.25" customHeight="1">
      <c r="A200" s="39"/>
      <c r="B200" s="40"/>
      <c r="C200" s="219" t="s">
        <v>254</v>
      </c>
      <c r="D200" s="219" t="s">
        <v>129</v>
      </c>
      <c r="E200" s="220" t="s">
        <v>255</v>
      </c>
      <c r="F200" s="221" t="s">
        <v>256</v>
      </c>
      <c r="G200" s="222" t="s">
        <v>155</v>
      </c>
      <c r="H200" s="223">
        <v>154.13999999999999</v>
      </c>
      <c r="I200" s="224"/>
      <c r="J200" s="225">
        <f>ROUND(I200*H200,2)</f>
        <v>0</v>
      </c>
      <c r="K200" s="221" t="s">
        <v>133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134</v>
      </c>
      <c r="AT200" s="230" t="s">
        <v>129</v>
      </c>
      <c r="AU200" s="230" t="s">
        <v>86</v>
      </c>
      <c r="AY200" s="18" t="s">
        <v>127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134</v>
      </c>
      <c r="BM200" s="230" t="s">
        <v>257</v>
      </c>
    </row>
    <row r="201" s="13" customFormat="1">
      <c r="A201" s="13"/>
      <c r="B201" s="232"/>
      <c r="C201" s="233"/>
      <c r="D201" s="234" t="s">
        <v>136</v>
      </c>
      <c r="E201" s="235" t="s">
        <v>1</v>
      </c>
      <c r="F201" s="236" t="s">
        <v>258</v>
      </c>
      <c r="G201" s="233"/>
      <c r="H201" s="237">
        <v>154.13999999999999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136</v>
      </c>
      <c r="AU201" s="243" t="s">
        <v>86</v>
      </c>
      <c r="AV201" s="13" t="s">
        <v>86</v>
      </c>
      <c r="AW201" s="13" t="s">
        <v>32</v>
      </c>
      <c r="AX201" s="13" t="s">
        <v>84</v>
      </c>
      <c r="AY201" s="243" t="s">
        <v>127</v>
      </c>
    </row>
    <row r="202" s="2" customFormat="1" ht="37.8" customHeight="1">
      <c r="A202" s="39"/>
      <c r="B202" s="40"/>
      <c r="C202" s="219" t="s">
        <v>259</v>
      </c>
      <c r="D202" s="219" t="s">
        <v>129</v>
      </c>
      <c r="E202" s="220" t="s">
        <v>260</v>
      </c>
      <c r="F202" s="221" t="s">
        <v>261</v>
      </c>
      <c r="G202" s="222" t="s">
        <v>155</v>
      </c>
      <c r="H202" s="223">
        <v>154.13999999999999</v>
      </c>
      <c r="I202" s="224"/>
      <c r="J202" s="225">
        <f>ROUND(I202*H202,2)</f>
        <v>0</v>
      </c>
      <c r="K202" s="221" t="s">
        <v>133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134</v>
      </c>
      <c r="AT202" s="230" t="s">
        <v>129</v>
      </c>
      <c r="AU202" s="230" t="s">
        <v>86</v>
      </c>
      <c r="AY202" s="18" t="s">
        <v>127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134</v>
      </c>
      <c r="BM202" s="230" t="s">
        <v>262</v>
      </c>
    </row>
    <row r="203" s="13" customFormat="1">
      <c r="A203" s="13"/>
      <c r="B203" s="232"/>
      <c r="C203" s="233"/>
      <c r="D203" s="234" t="s">
        <v>136</v>
      </c>
      <c r="E203" s="235" t="s">
        <v>1</v>
      </c>
      <c r="F203" s="236" t="s">
        <v>263</v>
      </c>
      <c r="G203" s="233"/>
      <c r="H203" s="237">
        <v>154.13999999999999</v>
      </c>
      <c r="I203" s="238"/>
      <c r="J203" s="233"/>
      <c r="K203" s="233"/>
      <c r="L203" s="239"/>
      <c r="M203" s="240"/>
      <c r="N203" s="241"/>
      <c r="O203" s="241"/>
      <c r="P203" s="241"/>
      <c r="Q203" s="241"/>
      <c r="R203" s="241"/>
      <c r="S203" s="241"/>
      <c r="T203" s="24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3" t="s">
        <v>136</v>
      </c>
      <c r="AU203" s="243" t="s">
        <v>86</v>
      </c>
      <c r="AV203" s="13" t="s">
        <v>86</v>
      </c>
      <c r="AW203" s="13" t="s">
        <v>32</v>
      </c>
      <c r="AX203" s="13" t="s">
        <v>84</v>
      </c>
      <c r="AY203" s="243" t="s">
        <v>127</v>
      </c>
    </row>
    <row r="204" s="2" customFormat="1" ht="44.25" customHeight="1">
      <c r="A204" s="39"/>
      <c r="B204" s="40"/>
      <c r="C204" s="219" t="s">
        <v>264</v>
      </c>
      <c r="D204" s="219" t="s">
        <v>129</v>
      </c>
      <c r="E204" s="220" t="s">
        <v>265</v>
      </c>
      <c r="F204" s="221" t="s">
        <v>266</v>
      </c>
      <c r="G204" s="222" t="s">
        <v>155</v>
      </c>
      <c r="H204" s="223">
        <v>154.13999999999999</v>
      </c>
      <c r="I204" s="224"/>
      <c r="J204" s="225">
        <f>ROUND(I204*H204,2)</f>
        <v>0</v>
      </c>
      <c r="K204" s="221" t="s">
        <v>133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134</v>
      </c>
      <c r="AT204" s="230" t="s">
        <v>129</v>
      </c>
      <c r="AU204" s="230" t="s">
        <v>86</v>
      </c>
      <c r="AY204" s="18" t="s">
        <v>127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134</v>
      </c>
      <c r="BM204" s="230" t="s">
        <v>267</v>
      </c>
    </row>
    <row r="205" s="13" customFormat="1">
      <c r="A205" s="13"/>
      <c r="B205" s="232"/>
      <c r="C205" s="233"/>
      <c r="D205" s="234" t="s">
        <v>136</v>
      </c>
      <c r="E205" s="235" t="s">
        <v>1</v>
      </c>
      <c r="F205" s="236" t="s">
        <v>258</v>
      </c>
      <c r="G205" s="233"/>
      <c r="H205" s="237">
        <v>154.13999999999999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136</v>
      </c>
      <c r="AU205" s="243" t="s">
        <v>86</v>
      </c>
      <c r="AV205" s="13" t="s">
        <v>86</v>
      </c>
      <c r="AW205" s="13" t="s">
        <v>32</v>
      </c>
      <c r="AX205" s="13" t="s">
        <v>84</v>
      </c>
      <c r="AY205" s="243" t="s">
        <v>127</v>
      </c>
    </row>
    <row r="206" s="2" customFormat="1" ht="90" customHeight="1">
      <c r="A206" s="39"/>
      <c r="B206" s="40"/>
      <c r="C206" s="219" t="s">
        <v>268</v>
      </c>
      <c r="D206" s="219" t="s">
        <v>129</v>
      </c>
      <c r="E206" s="220" t="s">
        <v>269</v>
      </c>
      <c r="F206" s="221" t="s">
        <v>270</v>
      </c>
      <c r="G206" s="222" t="s">
        <v>147</v>
      </c>
      <c r="H206" s="223">
        <v>16</v>
      </c>
      <c r="I206" s="224"/>
      <c r="J206" s="225">
        <f>ROUND(I206*H206,2)</f>
        <v>0</v>
      </c>
      <c r="K206" s="221" t="s">
        <v>133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0.42499999999999999</v>
      </c>
      <c r="T206" s="229">
        <f>S206*H206</f>
        <v>6.7999999999999998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134</v>
      </c>
      <c r="AT206" s="230" t="s">
        <v>129</v>
      </c>
      <c r="AU206" s="230" t="s">
        <v>86</v>
      </c>
      <c r="AY206" s="18" t="s">
        <v>127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134</v>
      </c>
      <c r="BM206" s="230" t="s">
        <v>271</v>
      </c>
    </row>
    <row r="207" s="13" customFormat="1">
      <c r="A207" s="13"/>
      <c r="B207" s="232"/>
      <c r="C207" s="233"/>
      <c r="D207" s="234" t="s">
        <v>136</v>
      </c>
      <c r="E207" s="235" t="s">
        <v>1</v>
      </c>
      <c r="F207" s="236" t="s">
        <v>218</v>
      </c>
      <c r="G207" s="233"/>
      <c r="H207" s="237">
        <v>16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136</v>
      </c>
      <c r="AU207" s="243" t="s">
        <v>86</v>
      </c>
      <c r="AV207" s="13" t="s">
        <v>86</v>
      </c>
      <c r="AW207" s="13" t="s">
        <v>32</v>
      </c>
      <c r="AX207" s="13" t="s">
        <v>84</v>
      </c>
      <c r="AY207" s="243" t="s">
        <v>127</v>
      </c>
    </row>
    <row r="208" s="2" customFormat="1" ht="66.75" customHeight="1">
      <c r="A208" s="39"/>
      <c r="B208" s="40"/>
      <c r="C208" s="219" t="s">
        <v>272</v>
      </c>
      <c r="D208" s="219" t="s">
        <v>129</v>
      </c>
      <c r="E208" s="220" t="s">
        <v>273</v>
      </c>
      <c r="F208" s="221" t="s">
        <v>274</v>
      </c>
      <c r="G208" s="222" t="s">
        <v>147</v>
      </c>
      <c r="H208" s="223">
        <v>16</v>
      </c>
      <c r="I208" s="224"/>
      <c r="J208" s="225">
        <f>ROUND(I208*H208,2)</f>
        <v>0</v>
      </c>
      <c r="K208" s="221" t="s">
        <v>133</v>
      </c>
      <c r="L208" s="45"/>
      <c r="M208" s="226" t="s">
        <v>1</v>
      </c>
      <c r="N208" s="227" t="s">
        <v>41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0.29999999999999999</v>
      </c>
      <c r="T208" s="229">
        <f>S208*H208</f>
        <v>4.7999999999999998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134</v>
      </c>
      <c r="AT208" s="230" t="s">
        <v>129</v>
      </c>
      <c r="AU208" s="230" t="s">
        <v>86</v>
      </c>
      <c r="AY208" s="18" t="s">
        <v>127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84</v>
      </c>
      <c r="BK208" s="231">
        <f>ROUND(I208*H208,2)</f>
        <v>0</v>
      </c>
      <c r="BL208" s="18" t="s">
        <v>134</v>
      </c>
      <c r="BM208" s="230" t="s">
        <v>275</v>
      </c>
    </row>
    <row r="209" s="13" customFormat="1">
      <c r="A209" s="13"/>
      <c r="B209" s="232"/>
      <c r="C209" s="233"/>
      <c r="D209" s="234" t="s">
        <v>136</v>
      </c>
      <c r="E209" s="235" t="s">
        <v>1</v>
      </c>
      <c r="F209" s="236" t="s">
        <v>276</v>
      </c>
      <c r="G209" s="233"/>
      <c r="H209" s="237">
        <v>16</v>
      </c>
      <c r="I209" s="238"/>
      <c r="J209" s="233"/>
      <c r="K209" s="233"/>
      <c r="L209" s="239"/>
      <c r="M209" s="240"/>
      <c r="N209" s="241"/>
      <c r="O209" s="241"/>
      <c r="P209" s="241"/>
      <c r="Q209" s="241"/>
      <c r="R209" s="241"/>
      <c r="S209" s="241"/>
      <c r="T209" s="24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3" t="s">
        <v>136</v>
      </c>
      <c r="AU209" s="243" t="s">
        <v>86</v>
      </c>
      <c r="AV209" s="13" t="s">
        <v>86</v>
      </c>
      <c r="AW209" s="13" t="s">
        <v>32</v>
      </c>
      <c r="AX209" s="13" t="s">
        <v>84</v>
      </c>
      <c r="AY209" s="243" t="s">
        <v>127</v>
      </c>
    </row>
    <row r="210" s="2" customFormat="1" ht="37.8" customHeight="1">
      <c r="A210" s="39"/>
      <c r="B210" s="40"/>
      <c r="C210" s="219" t="s">
        <v>277</v>
      </c>
      <c r="D210" s="219" t="s">
        <v>129</v>
      </c>
      <c r="E210" s="220" t="s">
        <v>278</v>
      </c>
      <c r="F210" s="221" t="s">
        <v>279</v>
      </c>
      <c r="G210" s="222" t="s">
        <v>147</v>
      </c>
      <c r="H210" s="223">
        <v>4200</v>
      </c>
      <c r="I210" s="224"/>
      <c r="J210" s="225">
        <f>ROUND(I210*H210,2)</f>
        <v>0</v>
      </c>
      <c r="K210" s="221" t="s">
        <v>148</v>
      </c>
      <c r="L210" s="45"/>
      <c r="M210" s="226" t="s">
        <v>1</v>
      </c>
      <c r="N210" s="227" t="s">
        <v>41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134</v>
      </c>
      <c r="AT210" s="230" t="s">
        <v>129</v>
      </c>
      <c r="AU210" s="230" t="s">
        <v>86</v>
      </c>
      <c r="AY210" s="18" t="s">
        <v>127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84</v>
      </c>
      <c r="BK210" s="231">
        <f>ROUND(I210*H210,2)</f>
        <v>0</v>
      </c>
      <c r="BL210" s="18" t="s">
        <v>134</v>
      </c>
      <c r="BM210" s="230" t="s">
        <v>280</v>
      </c>
    </row>
    <row r="211" s="2" customFormat="1">
      <c r="A211" s="39"/>
      <c r="B211" s="40"/>
      <c r="C211" s="41"/>
      <c r="D211" s="255" t="s">
        <v>150</v>
      </c>
      <c r="E211" s="41"/>
      <c r="F211" s="256" t="s">
        <v>281</v>
      </c>
      <c r="G211" s="41"/>
      <c r="H211" s="41"/>
      <c r="I211" s="257"/>
      <c r="J211" s="41"/>
      <c r="K211" s="41"/>
      <c r="L211" s="45"/>
      <c r="M211" s="258"/>
      <c r="N211" s="259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150</v>
      </c>
      <c r="AU211" s="18" t="s">
        <v>86</v>
      </c>
    </row>
    <row r="212" s="13" customFormat="1">
      <c r="A212" s="13"/>
      <c r="B212" s="232"/>
      <c r="C212" s="233"/>
      <c r="D212" s="234" t="s">
        <v>136</v>
      </c>
      <c r="E212" s="235" t="s">
        <v>1</v>
      </c>
      <c r="F212" s="236" t="s">
        <v>152</v>
      </c>
      <c r="G212" s="233"/>
      <c r="H212" s="237">
        <v>4200</v>
      </c>
      <c r="I212" s="238"/>
      <c r="J212" s="233"/>
      <c r="K212" s="233"/>
      <c r="L212" s="239"/>
      <c r="M212" s="240"/>
      <c r="N212" s="241"/>
      <c r="O212" s="241"/>
      <c r="P212" s="241"/>
      <c r="Q212" s="241"/>
      <c r="R212" s="241"/>
      <c r="S212" s="241"/>
      <c r="T212" s="24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3" t="s">
        <v>136</v>
      </c>
      <c r="AU212" s="243" t="s">
        <v>86</v>
      </c>
      <c r="AV212" s="13" t="s">
        <v>86</v>
      </c>
      <c r="AW212" s="13" t="s">
        <v>32</v>
      </c>
      <c r="AX212" s="13" t="s">
        <v>76</v>
      </c>
      <c r="AY212" s="243" t="s">
        <v>127</v>
      </c>
    </row>
    <row r="213" s="14" customFormat="1">
      <c r="A213" s="14"/>
      <c r="B213" s="244"/>
      <c r="C213" s="245"/>
      <c r="D213" s="234" t="s">
        <v>136</v>
      </c>
      <c r="E213" s="246" t="s">
        <v>1</v>
      </c>
      <c r="F213" s="247" t="s">
        <v>138</v>
      </c>
      <c r="G213" s="245"/>
      <c r="H213" s="248">
        <v>4200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136</v>
      </c>
      <c r="AU213" s="254" t="s">
        <v>86</v>
      </c>
      <c r="AV213" s="14" t="s">
        <v>134</v>
      </c>
      <c r="AW213" s="14" t="s">
        <v>32</v>
      </c>
      <c r="AX213" s="14" t="s">
        <v>84</v>
      </c>
      <c r="AY213" s="254" t="s">
        <v>127</v>
      </c>
    </row>
    <row r="214" s="12" customFormat="1" ht="22.8" customHeight="1">
      <c r="A214" s="12"/>
      <c r="B214" s="203"/>
      <c r="C214" s="204"/>
      <c r="D214" s="205" t="s">
        <v>75</v>
      </c>
      <c r="E214" s="217" t="s">
        <v>86</v>
      </c>
      <c r="F214" s="217" t="s">
        <v>282</v>
      </c>
      <c r="G214" s="204"/>
      <c r="H214" s="204"/>
      <c r="I214" s="207"/>
      <c r="J214" s="218">
        <f>BK214</f>
        <v>0</v>
      </c>
      <c r="K214" s="204"/>
      <c r="L214" s="209"/>
      <c r="M214" s="210"/>
      <c r="N214" s="211"/>
      <c r="O214" s="211"/>
      <c r="P214" s="212">
        <f>SUM(P215:P254)</f>
        <v>0</v>
      </c>
      <c r="Q214" s="211"/>
      <c r="R214" s="212">
        <f>SUM(R215:R254)</f>
        <v>430.85124872</v>
      </c>
      <c r="S214" s="211"/>
      <c r="T214" s="213">
        <f>SUM(T215:T254)</f>
        <v>271.93000000000001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84</v>
      </c>
      <c r="AT214" s="215" t="s">
        <v>75</v>
      </c>
      <c r="AU214" s="215" t="s">
        <v>84</v>
      </c>
      <c r="AY214" s="214" t="s">
        <v>127</v>
      </c>
      <c r="BK214" s="216">
        <f>SUM(BK215:BK254)</f>
        <v>0</v>
      </c>
    </row>
    <row r="215" s="2" customFormat="1" ht="33" customHeight="1">
      <c r="A215" s="39"/>
      <c r="B215" s="40"/>
      <c r="C215" s="219" t="s">
        <v>283</v>
      </c>
      <c r="D215" s="219" t="s">
        <v>129</v>
      </c>
      <c r="E215" s="220" t="s">
        <v>284</v>
      </c>
      <c r="F215" s="221" t="s">
        <v>285</v>
      </c>
      <c r="G215" s="222" t="s">
        <v>147</v>
      </c>
      <c r="H215" s="223">
        <v>153.59999999999999</v>
      </c>
      <c r="I215" s="224"/>
      <c r="J215" s="225">
        <f>ROUND(I215*H215,2)</f>
        <v>0</v>
      </c>
      <c r="K215" s="221" t="s">
        <v>133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134</v>
      </c>
      <c r="AT215" s="230" t="s">
        <v>129</v>
      </c>
      <c r="AU215" s="230" t="s">
        <v>86</v>
      </c>
      <c r="AY215" s="18" t="s">
        <v>127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134</v>
      </c>
      <c r="BM215" s="230" t="s">
        <v>286</v>
      </c>
    </row>
    <row r="216" s="13" customFormat="1">
      <c r="A216" s="13"/>
      <c r="B216" s="232"/>
      <c r="C216" s="233"/>
      <c r="D216" s="234" t="s">
        <v>136</v>
      </c>
      <c r="E216" s="235" t="s">
        <v>1</v>
      </c>
      <c r="F216" s="236" t="s">
        <v>287</v>
      </c>
      <c r="G216" s="233"/>
      <c r="H216" s="237">
        <v>110.59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136</v>
      </c>
      <c r="AU216" s="243" t="s">
        <v>86</v>
      </c>
      <c r="AV216" s="13" t="s">
        <v>86</v>
      </c>
      <c r="AW216" s="13" t="s">
        <v>32</v>
      </c>
      <c r="AX216" s="13" t="s">
        <v>76</v>
      </c>
      <c r="AY216" s="243" t="s">
        <v>127</v>
      </c>
    </row>
    <row r="217" s="13" customFormat="1">
      <c r="A217" s="13"/>
      <c r="B217" s="232"/>
      <c r="C217" s="233"/>
      <c r="D217" s="234" t="s">
        <v>136</v>
      </c>
      <c r="E217" s="235" t="s">
        <v>1</v>
      </c>
      <c r="F217" s="236" t="s">
        <v>288</v>
      </c>
      <c r="G217" s="233"/>
      <c r="H217" s="237">
        <v>43.009999999999998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136</v>
      </c>
      <c r="AU217" s="243" t="s">
        <v>86</v>
      </c>
      <c r="AV217" s="13" t="s">
        <v>86</v>
      </c>
      <c r="AW217" s="13" t="s">
        <v>32</v>
      </c>
      <c r="AX217" s="13" t="s">
        <v>76</v>
      </c>
      <c r="AY217" s="243" t="s">
        <v>127</v>
      </c>
    </row>
    <row r="218" s="14" customFormat="1">
      <c r="A218" s="14"/>
      <c r="B218" s="244"/>
      <c r="C218" s="245"/>
      <c r="D218" s="234" t="s">
        <v>136</v>
      </c>
      <c r="E218" s="246" t="s">
        <v>1</v>
      </c>
      <c r="F218" s="247" t="s">
        <v>138</v>
      </c>
      <c r="G218" s="245"/>
      <c r="H218" s="248">
        <v>153.59999999999999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136</v>
      </c>
      <c r="AU218" s="254" t="s">
        <v>86</v>
      </c>
      <c r="AV218" s="14" t="s">
        <v>134</v>
      </c>
      <c r="AW218" s="14" t="s">
        <v>32</v>
      </c>
      <c r="AX218" s="14" t="s">
        <v>84</v>
      </c>
      <c r="AY218" s="254" t="s">
        <v>127</v>
      </c>
    </row>
    <row r="219" s="2" customFormat="1" ht="16.5" customHeight="1">
      <c r="A219" s="39"/>
      <c r="B219" s="40"/>
      <c r="C219" s="270" t="s">
        <v>289</v>
      </c>
      <c r="D219" s="270" t="s">
        <v>201</v>
      </c>
      <c r="E219" s="271" t="s">
        <v>290</v>
      </c>
      <c r="F219" s="272" t="s">
        <v>291</v>
      </c>
      <c r="G219" s="273" t="s">
        <v>155</v>
      </c>
      <c r="H219" s="274">
        <v>21.504000000000001</v>
      </c>
      <c r="I219" s="275"/>
      <c r="J219" s="276">
        <f>ROUND(I219*H219,2)</f>
        <v>0</v>
      </c>
      <c r="K219" s="272" t="s">
        <v>133</v>
      </c>
      <c r="L219" s="277"/>
      <c r="M219" s="278" t="s">
        <v>1</v>
      </c>
      <c r="N219" s="279" t="s">
        <v>41</v>
      </c>
      <c r="O219" s="92"/>
      <c r="P219" s="228">
        <f>O219*H219</f>
        <v>0</v>
      </c>
      <c r="Q219" s="228">
        <v>2.4289999999999998</v>
      </c>
      <c r="R219" s="228">
        <f>Q219*H219</f>
        <v>52.233215999999999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176</v>
      </c>
      <c r="AT219" s="230" t="s">
        <v>201</v>
      </c>
      <c r="AU219" s="230" t="s">
        <v>86</v>
      </c>
      <c r="AY219" s="18" t="s">
        <v>127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84</v>
      </c>
      <c r="BK219" s="231">
        <f>ROUND(I219*H219,2)</f>
        <v>0</v>
      </c>
      <c r="BL219" s="18" t="s">
        <v>134</v>
      </c>
      <c r="BM219" s="230" t="s">
        <v>292</v>
      </c>
    </row>
    <row r="220" s="13" customFormat="1">
      <c r="A220" s="13"/>
      <c r="B220" s="232"/>
      <c r="C220" s="233"/>
      <c r="D220" s="234" t="s">
        <v>136</v>
      </c>
      <c r="E220" s="235" t="s">
        <v>1</v>
      </c>
      <c r="F220" s="236" t="s">
        <v>293</v>
      </c>
      <c r="G220" s="233"/>
      <c r="H220" s="237">
        <v>21.504000000000001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136</v>
      </c>
      <c r="AU220" s="243" t="s">
        <v>86</v>
      </c>
      <c r="AV220" s="13" t="s">
        <v>86</v>
      </c>
      <c r="AW220" s="13" t="s">
        <v>32</v>
      </c>
      <c r="AX220" s="13" t="s">
        <v>84</v>
      </c>
      <c r="AY220" s="243" t="s">
        <v>127</v>
      </c>
    </row>
    <row r="221" s="2" customFormat="1" ht="37.8" customHeight="1">
      <c r="A221" s="39"/>
      <c r="B221" s="40"/>
      <c r="C221" s="219" t="s">
        <v>294</v>
      </c>
      <c r="D221" s="219" t="s">
        <v>129</v>
      </c>
      <c r="E221" s="220" t="s">
        <v>295</v>
      </c>
      <c r="F221" s="221" t="s">
        <v>296</v>
      </c>
      <c r="G221" s="222" t="s">
        <v>147</v>
      </c>
      <c r="H221" s="223">
        <v>168.96000000000001</v>
      </c>
      <c r="I221" s="224"/>
      <c r="J221" s="225">
        <f>ROUND(I221*H221,2)</f>
        <v>0</v>
      </c>
      <c r="K221" s="221" t="s">
        <v>133</v>
      </c>
      <c r="L221" s="45"/>
      <c r="M221" s="226" t="s">
        <v>1</v>
      </c>
      <c r="N221" s="227" t="s">
        <v>41</v>
      </c>
      <c r="O221" s="92"/>
      <c r="P221" s="228">
        <f>O221*H221</f>
        <v>0</v>
      </c>
      <c r="Q221" s="228">
        <v>0.019109999999999999</v>
      </c>
      <c r="R221" s="228">
        <f>Q221*H221</f>
        <v>3.2288256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134</v>
      </c>
      <c r="AT221" s="230" t="s">
        <v>129</v>
      </c>
      <c r="AU221" s="230" t="s">
        <v>86</v>
      </c>
      <c r="AY221" s="18" t="s">
        <v>127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134</v>
      </c>
      <c r="BM221" s="230" t="s">
        <v>297</v>
      </c>
    </row>
    <row r="222" s="13" customFormat="1">
      <c r="A222" s="13"/>
      <c r="B222" s="232"/>
      <c r="C222" s="233"/>
      <c r="D222" s="234" t="s">
        <v>136</v>
      </c>
      <c r="E222" s="235" t="s">
        <v>1</v>
      </c>
      <c r="F222" s="236" t="s">
        <v>287</v>
      </c>
      <c r="G222" s="233"/>
      <c r="H222" s="237">
        <v>110.59</v>
      </c>
      <c r="I222" s="238"/>
      <c r="J222" s="233"/>
      <c r="K222" s="233"/>
      <c r="L222" s="239"/>
      <c r="M222" s="240"/>
      <c r="N222" s="241"/>
      <c r="O222" s="241"/>
      <c r="P222" s="241"/>
      <c r="Q222" s="241"/>
      <c r="R222" s="241"/>
      <c r="S222" s="241"/>
      <c r="T222" s="24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3" t="s">
        <v>136</v>
      </c>
      <c r="AU222" s="243" t="s">
        <v>86</v>
      </c>
      <c r="AV222" s="13" t="s">
        <v>86</v>
      </c>
      <c r="AW222" s="13" t="s">
        <v>32</v>
      </c>
      <c r="AX222" s="13" t="s">
        <v>76</v>
      </c>
      <c r="AY222" s="243" t="s">
        <v>127</v>
      </c>
    </row>
    <row r="223" s="13" customFormat="1">
      <c r="A223" s="13"/>
      <c r="B223" s="232"/>
      <c r="C223" s="233"/>
      <c r="D223" s="234" t="s">
        <v>136</v>
      </c>
      <c r="E223" s="235" t="s">
        <v>1</v>
      </c>
      <c r="F223" s="236" t="s">
        <v>288</v>
      </c>
      <c r="G223" s="233"/>
      <c r="H223" s="237">
        <v>43.009999999999998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136</v>
      </c>
      <c r="AU223" s="243" t="s">
        <v>86</v>
      </c>
      <c r="AV223" s="13" t="s">
        <v>86</v>
      </c>
      <c r="AW223" s="13" t="s">
        <v>32</v>
      </c>
      <c r="AX223" s="13" t="s">
        <v>76</v>
      </c>
      <c r="AY223" s="243" t="s">
        <v>127</v>
      </c>
    </row>
    <row r="224" s="16" customFormat="1">
      <c r="A224" s="16"/>
      <c r="B224" s="281"/>
      <c r="C224" s="282"/>
      <c r="D224" s="234" t="s">
        <v>136</v>
      </c>
      <c r="E224" s="283" t="s">
        <v>1</v>
      </c>
      <c r="F224" s="284" t="s">
        <v>298</v>
      </c>
      <c r="G224" s="282"/>
      <c r="H224" s="285">
        <v>153.59999999999999</v>
      </c>
      <c r="I224" s="286"/>
      <c r="J224" s="282"/>
      <c r="K224" s="282"/>
      <c r="L224" s="287"/>
      <c r="M224" s="288"/>
      <c r="N224" s="289"/>
      <c r="O224" s="289"/>
      <c r="P224" s="289"/>
      <c r="Q224" s="289"/>
      <c r="R224" s="289"/>
      <c r="S224" s="289"/>
      <c r="T224" s="290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91" t="s">
        <v>136</v>
      </c>
      <c r="AU224" s="291" t="s">
        <v>86</v>
      </c>
      <c r="AV224" s="16" t="s">
        <v>144</v>
      </c>
      <c r="AW224" s="16" t="s">
        <v>32</v>
      </c>
      <c r="AX224" s="16" t="s">
        <v>76</v>
      </c>
      <c r="AY224" s="291" t="s">
        <v>127</v>
      </c>
    </row>
    <row r="225" s="13" customFormat="1">
      <c r="A225" s="13"/>
      <c r="B225" s="232"/>
      <c r="C225" s="233"/>
      <c r="D225" s="234" t="s">
        <v>136</v>
      </c>
      <c r="E225" s="235" t="s">
        <v>1</v>
      </c>
      <c r="F225" s="236" t="s">
        <v>299</v>
      </c>
      <c r="G225" s="233"/>
      <c r="H225" s="237">
        <v>168.96000000000001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136</v>
      </c>
      <c r="AU225" s="243" t="s">
        <v>86</v>
      </c>
      <c r="AV225" s="13" t="s">
        <v>86</v>
      </c>
      <c r="AW225" s="13" t="s">
        <v>32</v>
      </c>
      <c r="AX225" s="13" t="s">
        <v>84</v>
      </c>
      <c r="AY225" s="243" t="s">
        <v>127</v>
      </c>
    </row>
    <row r="226" s="2" customFormat="1" ht="44.25" customHeight="1">
      <c r="A226" s="39"/>
      <c r="B226" s="40"/>
      <c r="C226" s="219" t="s">
        <v>300</v>
      </c>
      <c r="D226" s="219" t="s">
        <v>129</v>
      </c>
      <c r="E226" s="220" t="s">
        <v>301</v>
      </c>
      <c r="F226" s="221" t="s">
        <v>302</v>
      </c>
      <c r="G226" s="222" t="s">
        <v>147</v>
      </c>
      <c r="H226" s="223">
        <v>4350</v>
      </c>
      <c r="I226" s="224"/>
      <c r="J226" s="225">
        <f>ROUND(I226*H226,2)</f>
        <v>0</v>
      </c>
      <c r="K226" s="221" t="s">
        <v>148</v>
      </c>
      <c r="L226" s="45"/>
      <c r="M226" s="226" t="s">
        <v>1</v>
      </c>
      <c r="N226" s="227" t="s">
        <v>41</v>
      </c>
      <c r="O226" s="92"/>
      <c r="P226" s="228">
        <f>O226*H226</f>
        <v>0</v>
      </c>
      <c r="Q226" s="228">
        <v>0.00022000000000000001</v>
      </c>
      <c r="R226" s="228">
        <f>Q226*H226</f>
        <v>0.95700000000000007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134</v>
      </c>
      <c r="AT226" s="230" t="s">
        <v>129</v>
      </c>
      <c r="AU226" s="230" t="s">
        <v>86</v>
      </c>
      <c r="AY226" s="18" t="s">
        <v>127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84</v>
      </c>
      <c r="BK226" s="231">
        <f>ROUND(I226*H226,2)</f>
        <v>0</v>
      </c>
      <c r="BL226" s="18" t="s">
        <v>134</v>
      </c>
      <c r="BM226" s="230" t="s">
        <v>303</v>
      </c>
    </row>
    <row r="227" s="2" customFormat="1">
      <c r="A227" s="39"/>
      <c r="B227" s="40"/>
      <c r="C227" s="41"/>
      <c r="D227" s="255" t="s">
        <v>150</v>
      </c>
      <c r="E227" s="41"/>
      <c r="F227" s="256" t="s">
        <v>304</v>
      </c>
      <c r="G227" s="41"/>
      <c r="H227" s="41"/>
      <c r="I227" s="257"/>
      <c r="J227" s="41"/>
      <c r="K227" s="41"/>
      <c r="L227" s="45"/>
      <c r="M227" s="258"/>
      <c r="N227" s="259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150</v>
      </c>
      <c r="AU227" s="18" t="s">
        <v>86</v>
      </c>
    </row>
    <row r="228" s="15" customFormat="1">
      <c r="A228" s="15"/>
      <c r="B228" s="260"/>
      <c r="C228" s="261"/>
      <c r="D228" s="234" t="s">
        <v>136</v>
      </c>
      <c r="E228" s="262" t="s">
        <v>1</v>
      </c>
      <c r="F228" s="263" t="s">
        <v>305</v>
      </c>
      <c r="G228" s="261"/>
      <c r="H228" s="262" t="s">
        <v>1</v>
      </c>
      <c r="I228" s="264"/>
      <c r="J228" s="261"/>
      <c r="K228" s="261"/>
      <c r="L228" s="265"/>
      <c r="M228" s="266"/>
      <c r="N228" s="267"/>
      <c r="O228" s="267"/>
      <c r="P228" s="267"/>
      <c r="Q228" s="267"/>
      <c r="R228" s="267"/>
      <c r="S228" s="267"/>
      <c r="T228" s="26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9" t="s">
        <v>136</v>
      </c>
      <c r="AU228" s="269" t="s">
        <v>86</v>
      </c>
      <c r="AV228" s="15" t="s">
        <v>84</v>
      </c>
      <c r="AW228" s="15" t="s">
        <v>32</v>
      </c>
      <c r="AX228" s="15" t="s">
        <v>76</v>
      </c>
      <c r="AY228" s="269" t="s">
        <v>127</v>
      </c>
    </row>
    <row r="229" s="13" customFormat="1">
      <c r="A229" s="13"/>
      <c r="B229" s="232"/>
      <c r="C229" s="233"/>
      <c r="D229" s="234" t="s">
        <v>136</v>
      </c>
      <c r="E229" s="235" t="s">
        <v>1</v>
      </c>
      <c r="F229" s="236" t="s">
        <v>306</v>
      </c>
      <c r="G229" s="233"/>
      <c r="H229" s="237">
        <v>3600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136</v>
      </c>
      <c r="AU229" s="243" t="s">
        <v>86</v>
      </c>
      <c r="AV229" s="13" t="s">
        <v>86</v>
      </c>
      <c r="AW229" s="13" t="s">
        <v>32</v>
      </c>
      <c r="AX229" s="13" t="s">
        <v>76</v>
      </c>
      <c r="AY229" s="243" t="s">
        <v>127</v>
      </c>
    </row>
    <row r="230" s="13" customFormat="1">
      <c r="A230" s="13"/>
      <c r="B230" s="232"/>
      <c r="C230" s="233"/>
      <c r="D230" s="234" t="s">
        <v>136</v>
      </c>
      <c r="E230" s="235" t="s">
        <v>1</v>
      </c>
      <c r="F230" s="236" t="s">
        <v>307</v>
      </c>
      <c r="G230" s="233"/>
      <c r="H230" s="237">
        <v>750</v>
      </c>
      <c r="I230" s="238"/>
      <c r="J230" s="233"/>
      <c r="K230" s="233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136</v>
      </c>
      <c r="AU230" s="243" t="s">
        <v>86</v>
      </c>
      <c r="AV230" s="13" t="s">
        <v>86</v>
      </c>
      <c r="AW230" s="13" t="s">
        <v>32</v>
      </c>
      <c r="AX230" s="13" t="s">
        <v>76</v>
      </c>
      <c r="AY230" s="243" t="s">
        <v>127</v>
      </c>
    </row>
    <row r="231" s="14" customFormat="1">
      <c r="A231" s="14"/>
      <c r="B231" s="244"/>
      <c r="C231" s="245"/>
      <c r="D231" s="234" t="s">
        <v>136</v>
      </c>
      <c r="E231" s="246" t="s">
        <v>1</v>
      </c>
      <c r="F231" s="247" t="s">
        <v>138</v>
      </c>
      <c r="G231" s="245"/>
      <c r="H231" s="248">
        <v>4350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136</v>
      </c>
      <c r="AU231" s="254" t="s">
        <v>86</v>
      </c>
      <c r="AV231" s="14" t="s">
        <v>134</v>
      </c>
      <c r="AW231" s="14" t="s">
        <v>32</v>
      </c>
      <c r="AX231" s="14" t="s">
        <v>84</v>
      </c>
      <c r="AY231" s="254" t="s">
        <v>127</v>
      </c>
    </row>
    <row r="232" s="2" customFormat="1" ht="24.15" customHeight="1">
      <c r="A232" s="39"/>
      <c r="B232" s="40"/>
      <c r="C232" s="270" t="s">
        <v>308</v>
      </c>
      <c r="D232" s="270" t="s">
        <v>201</v>
      </c>
      <c r="E232" s="271" t="s">
        <v>309</v>
      </c>
      <c r="F232" s="272" t="s">
        <v>310</v>
      </c>
      <c r="G232" s="273" t="s">
        <v>147</v>
      </c>
      <c r="H232" s="274">
        <v>5152.5749999999998</v>
      </c>
      <c r="I232" s="275"/>
      <c r="J232" s="276">
        <f>ROUND(I232*H232,2)</f>
        <v>0</v>
      </c>
      <c r="K232" s="272" t="s">
        <v>148</v>
      </c>
      <c r="L232" s="277"/>
      <c r="M232" s="278" t="s">
        <v>1</v>
      </c>
      <c r="N232" s="279" t="s">
        <v>41</v>
      </c>
      <c r="O232" s="92"/>
      <c r="P232" s="228">
        <f>O232*H232</f>
        <v>0</v>
      </c>
      <c r="Q232" s="228">
        <v>0.00029999999999999997</v>
      </c>
      <c r="R232" s="228">
        <f>Q232*H232</f>
        <v>1.5457724999999998</v>
      </c>
      <c r="S232" s="228">
        <v>0</v>
      </c>
      <c r="T232" s="22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0" t="s">
        <v>176</v>
      </c>
      <c r="AT232" s="230" t="s">
        <v>201</v>
      </c>
      <c r="AU232" s="230" t="s">
        <v>86</v>
      </c>
      <c r="AY232" s="18" t="s">
        <v>127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8" t="s">
        <v>84</v>
      </c>
      <c r="BK232" s="231">
        <f>ROUND(I232*H232,2)</f>
        <v>0</v>
      </c>
      <c r="BL232" s="18" t="s">
        <v>134</v>
      </c>
      <c r="BM232" s="230" t="s">
        <v>311</v>
      </c>
    </row>
    <row r="233" s="13" customFormat="1">
      <c r="A233" s="13"/>
      <c r="B233" s="232"/>
      <c r="C233" s="233"/>
      <c r="D233" s="234" t="s">
        <v>136</v>
      </c>
      <c r="E233" s="233"/>
      <c r="F233" s="236" t="s">
        <v>312</v>
      </c>
      <c r="G233" s="233"/>
      <c r="H233" s="237">
        <v>5152.5749999999998</v>
      </c>
      <c r="I233" s="238"/>
      <c r="J233" s="233"/>
      <c r="K233" s="233"/>
      <c r="L233" s="239"/>
      <c r="M233" s="240"/>
      <c r="N233" s="241"/>
      <c r="O233" s="241"/>
      <c r="P233" s="241"/>
      <c r="Q233" s="241"/>
      <c r="R233" s="241"/>
      <c r="S233" s="241"/>
      <c r="T233" s="24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3" t="s">
        <v>136</v>
      </c>
      <c r="AU233" s="243" t="s">
        <v>86</v>
      </c>
      <c r="AV233" s="13" t="s">
        <v>86</v>
      </c>
      <c r="AW233" s="13" t="s">
        <v>4</v>
      </c>
      <c r="AX233" s="13" t="s">
        <v>84</v>
      </c>
      <c r="AY233" s="243" t="s">
        <v>127</v>
      </c>
    </row>
    <row r="234" s="2" customFormat="1" ht="24.15" customHeight="1">
      <c r="A234" s="39"/>
      <c r="B234" s="40"/>
      <c r="C234" s="219" t="s">
        <v>313</v>
      </c>
      <c r="D234" s="219" t="s">
        <v>129</v>
      </c>
      <c r="E234" s="220" t="s">
        <v>314</v>
      </c>
      <c r="F234" s="221" t="s">
        <v>315</v>
      </c>
      <c r="G234" s="222" t="s">
        <v>155</v>
      </c>
      <c r="H234" s="223">
        <v>1.843</v>
      </c>
      <c r="I234" s="224"/>
      <c r="J234" s="225">
        <f>ROUND(I234*H234,2)</f>
        <v>0</v>
      </c>
      <c r="K234" s="221" t="s">
        <v>133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2.2563399999999998</v>
      </c>
      <c r="R234" s="228">
        <f>Q234*H234</f>
        <v>4.1584346199999995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134</v>
      </c>
      <c r="AT234" s="230" t="s">
        <v>129</v>
      </c>
      <c r="AU234" s="230" t="s">
        <v>86</v>
      </c>
      <c r="AY234" s="18" t="s">
        <v>127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134</v>
      </c>
      <c r="BM234" s="230" t="s">
        <v>316</v>
      </c>
    </row>
    <row r="235" s="13" customFormat="1">
      <c r="A235" s="13"/>
      <c r="B235" s="232"/>
      <c r="C235" s="233"/>
      <c r="D235" s="234" t="s">
        <v>136</v>
      </c>
      <c r="E235" s="235" t="s">
        <v>1</v>
      </c>
      <c r="F235" s="236" t="s">
        <v>317</v>
      </c>
      <c r="G235" s="233"/>
      <c r="H235" s="237">
        <v>1.843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136</v>
      </c>
      <c r="AU235" s="243" t="s">
        <v>86</v>
      </c>
      <c r="AV235" s="13" t="s">
        <v>86</v>
      </c>
      <c r="AW235" s="13" t="s">
        <v>32</v>
      </c>
      <c r="AX235" s="13" t="s">
        <v>76</v>
      </c>
      <c r="AY235" s="243" t="s">
        <v>127</v>
      </c>
    </row>
    <row r="236" s="14" customFormat="1">
      <c r="A236" s="14"/>
      <c r="B236" s="244"/>
      <c r="C236" s="245"/>
      <c r="D236" s="234" t="s">
        <v>136</v>
      </c>
      <c r="E236" s="246" t="s">
        <v>1</v>
      </c>
      <c r="F236" s="247" t="s">
        <v>138</v>
      </c>
      <c r="G236" s="245"/>
      <c r="H236" s="248">
        <v>1.843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136</v>
      </c>
      <c r="AU236" s="254" t="s">
        <v>86</v>
      </c>
      <c r="AV236" s="14" t="s">
        <v>134</v>
      </c>
      <c r="AW236" s="14" t="s">
        <v>32</v>
      </c>
      <c r="AX236" s="14" t="s">
        <v>84</v>
      </c>
      <c r="AY236" s="254" t="s">
        <v>127</v>
      </c>
    </row>
    <row r="237" s="2" customFormat="1" ht="37.8" customHeight="1">
      <c r="A237" s="39"/>
      <c r="B237" s="40"/>
      <c r="C237" s="219" t="s">
        <v>318</v>
      </c>
      <c r="D237" s="219" t="s">
        <v>129</v>
      </c>
      <c r="E237" s="220" t="s">
        <v>319</v>
      </c>
      <c r="F237" s="221" t="s">
        <v>320</v>
      </c>
      <c r="G237" s="222" t="s">
        <v>147</v>
      </c>
      <c r="H237" s="223">
        <v>16</v>
      </c>
      <c r="I237" s="224"/>
      <c r="J237" s="225">
        <f>ROUND(I237*H237,2)</f>
        <v>0</v>
      </c>
      <c r="K237" s="221" t="s">
        <v>133</v>
      </c>
      <c r="L237" s="45"/>
      <c r="M237" s="226" t="s">
        <v>1</v>
      </c>
      <c r="N237" s="227" t="s">
        <v>41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134</v>
      </c>
      <c r="AT237" s="230" t="s">
        <v>129</v>
      </c>
      <c r="AU237" s="230" t="s">
        <v>86</v>
      </c>
      <c r="AY237" s="18" t="s">
        <v>127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84</v>
      </c>
      <c r="BK237" s="231">
        <f>ROUND(I237*H237,2)</f>
        <v>0</v>
      </c>
      <c r="BL237" s="18" t="s">
        <v>134</v>
      </c>
      <c r="BM237" s="230" t="s">
        <v>321</v>
      </c>
    </row>
    <row r="238" s="13" customFormat="1">
      <c r="A238" s="13"/>
      <c r="B238" s="232"/>
      <c r="C238" s="233"/>
      <c r="D238" s="234" t="s">
        <v>136</v>
      </c>
      <c r="E238" s="235" t="s">
        <v>1</v>
      </c>
      <c r="F238" s="236" t="s">
        <v>322</v>
      </c>
      <c r="G238" s="233"/>
      <c r="H238" s="237">
        <v>16</v>
      </c>
      <c r="I238" s="238"/>
      <c r="J238" s="233"/>
      <c r="K238" s="233"/>
      <c r="L238" s="239"/>
      <c r="M238" s="240"/>
      <c r="N238" s="241"/>
      <c r="O238" s="241"/>
      <c r="P238" s="241"/>
      <c r="Q238" s="241"/>
      <c r="R238" s="241"/>
      <c r="S238" s="241"/>
      <c r="T238" s="24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3" t="s">
        <v>136</v>
      </c>
      <c r="AU238" s="243" t="s">
        <v>86</v>
      </c>
      <c r="AV238" s="13" t="s">
        <v>86</v>
      </c>
      <c r="AW238" s="13" t="s">
        <v>32</v>
      </c>
      <c r="AX238" s="13" t="s">
        <v>76</v>
      </c>
      <c r="AY238" s="243" t="s">
        <v>127</v>
      </c>
    </row>
    <row r="239" s="14" customFormat="1">
      <c r="A239" s="14"/>
      <c r="B239" s="244"/>
      <c r="C239" s="245"/>
      <c r="D239" s="234" t="s">
        <v>136</v>
      </c>
      <c r="E239" s="246" t="s">
        <v>1</v>
      </c>
      <c r="F239" s="247" t="s">
        <v>138</v>
      </c>
      <c r="G239" s="245"/>
      <c r="H239" s="248">
        <v>16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136</v>
      </c>
      <c r="AU239" s="254" t="s">
        <v>86</v>
      </c>
      <c r="AV239" s="14" t="s">
        <v>134</v>
      </c>
      <c r="AW239" s="14" t="s">
        <v>32</v>
      </c>
      <c r="AX239" s="14" t="s">
        <v>84</v>
      </c>
      <c r="AY239" s="254" t="s">
        <v>127</v>
      </c>
    </row>
    <row r="240" s="2" customFormat="1" ht="24.15" customHeight="1">
      <c r="A240" s="39"/>
      <c r="B240" s="40"/>
      <c r="C240" s="219" t="s">
        <v>323</v>
      </c>
      <c r="D240" s="219" t="s">
        <v>129</v>
      </c>
      <c r="E240" s="220" t="s">
        <v>324</v>
      </c>
      <c r="F240" s="221" t="s">
        <v>325</v>
      </c>
      <c r="G240" s="222" t="s">
        <v>147</v>
      </c>
      <c r="H240" s="223">
        <v>766</v>
      </c>
      <c r="I240" s="224"/>
      <c r="J240" s="225">
        <f>ROUND(I240*H240,2)</f>
        <v>0</v>
      </c>
      <c r="K240" s="221" t="s">
        <v>133</v>
      </c>
      <c r="L240" s="45"/>
      <c r="M240" s="226" t="s">
        <v>1</v>
      </c>
      <c r="N240" s="227" t="s">
        <v>41</v>
      </c>
      <c r="O240" s="92"/>
      <c r="P240" s="228">
        <f>O240*H240</f>
        <v>0</v>
      </c>
      <c r="Q240" s="228">
        <v>0.108</v>
      </c>
      <c r="R240" s="228">
        <f>Q240*H240</f>
        <v>82.727999999999994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134</v>
      </c>
      <c r="AT240" s="230" t="s">
        <v>129</v>
      </c>
      <c r="AU240" s="230" t="s">
        <v>86</v>
      </c>
      <c r="AY240" s="18" t="s">
        <v>127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84</v>
      </c>
      <c r="BK240" s="231">
        <f>ROUND(I240*H240,2)</f>
        <v>0</v>
      </c>
      <c r="BL240" s="18" t="s">
        <v>134</v>
      </c>
      <c r="BM240" s="230" t="s">
        <v>326</v>
      </c>
    </row>
    <row r="241" s="13" customFormat="1">
      <c r="A241" s="13"/>
      <c r="B241" s="232"/>
      <c r="C241" s="233"/>
      <c r="D241" s="234" t="s">
        <v>136</v>
      </c>
      <c r="E241" s="235" t="s">
        <v>1</v>
      </c>
      <c r="F241" s="236" t="s">
        <v>322</v>
      </c>
      <c r="G241" s="233"/>
      <c r="H241" s="237">
        <v>16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136</v>
      </c>
      <c r="AU241" s="243" t="s">
        <v>86</v>
      </c>
      <c r="AV241" s="13" t="s">
        <v>86</v>
      </c>
      <c r="AW241" s="13" t="s">
        <v>32</v>
      </c>
      <c r="AX241" s="13" t="s">
        <v>76</v>
      </c>
      <c r="AY241" s="243" t="s">
        <v>127</v>
      </c>
    </row>
    <row r="242" s="13" customFormat="1">
      <c r="A242" s="13"/>
      <c r="B242" s="232"/>
      <c r="C242" s="233"/>
      <c r="D242" s="234" t="s">
        <v>136</v>
      </c>
      <c r="E242" s="235" t="s">
        <v>1</v>
      </c>
      <c r="F242" s="236" t="s">
        <v>327</v>
      </c>
      <c r="G242" s="233"/>
      <c r="H242" s="237">
        <v>750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136</v>
      </c>
      <c r="AU242" s="243" t="s">
        <v>86</v>
      </c>
      <c r="AV242" s="13" t="s">
        <v>86</v>
      </c>
      <c r="AW242" s="13" t="s">
        <v>32</v>
      </c>
      <c r="AX242" s="13" t="s">
        <v>76</v>
      </c>
      <c r="AY242" s="243" t="s">
        <v>127</v>
      </c>
    </row>
    <row r="243" s="14" customFormat="1">
      <c r="A243" s="14"/>
      <c r="B243" s="244"/>
      <c r="C243" s="245"/>
      <c r="D243" s="234" t="s">
        <v>136</v>
      </c>
      <c r="E243" s="246" t="s">
        <v>1</v>
      </c>
      <c r="F243" s="247" t="s">
        <v>138</v>
      </c>
      <c r="G243" s="245"/>
      <c r="H243" s="248">
        <v>766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136</v>
      </c>
      <c r="AU243" s="254" t="s">
        <v>86</v>
      </c>
      <c r="AV243" s="14" t="s">
        <v>134</v>
      </c>
      <c r="AW243" s="14" t="s">
        <v>32</v>
      </c>
      <c r="AX243" s="14" t="s">
        <v>84</v>
      </c>
      <c r="AY243" s="254" t="s">
        <v>127</v>
      </c>
    </row>
    <row r="244" s="2" customFormat="1" ht="16.5" customHeight="1">
      <c r="A244" s="39"/>
      <c r="B244" s="40"/>
      <c r="C244" s="270" t="s">
        <v>328</v>
      </c>
      <c r="D244" s="270" t="s">
        <v>201</v>
      </c>
      <c r="E244" s="271" t="s">
        <v>329</v>
      </c>
      <c r="F244" s="272" t="s">
        <v>330</v>
      </c>
      <c r="G244" s="273" t="s">
        <v>331</v>
      </c>
      <c r="H244" s="274">
        <v>8</v>
      </c>
      <c r="I244" s="275"/>
      <c r="J244" s="276">
        <f>ROUND(I244*H244,2)</f>
        <v>0</v>
      </c>
      <c r="K244" s="272" t="s">
        <v>133</v>
      </c>
      <c r="L244" s="277"/>
      <c r="M244" s="278" t="s">
        <v>1</v>
      </c>
      <c r="N244" s="279" t="s">
        <v>41</v>
      </c>
      <c r="O244" s="92"/>
      <c r="P244" s="228">
        <f>O244*H244</f>
        <v>0</v>
      </c>
      <c r="Q244" s="228">
        <v>0.75</v>
      </c>
      <c r="R244" s="228">
        <f>Q244*H244</f>
        <v>6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176</v>
      </c>
      <c r="AT244" s="230" t="s">
        <v>201</v>
      </c>
      <c r="AU244" s="230" t="s">
        <v>86</v>
      </c>
      <c r="AY244" s="18" t="s">
        <v>127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134</v>
      </c>
      <c r="BM244" s="230" t="s">
        <v>332</v>
      </c>
    </row>
    <row r="245" s="13" customFormat="1">
      <c r="A245" s="13"/>
      <c r="B245" s="232"/>
      <c r="C245" s="233"/>
      <c r="D245" s="234" t="s">
        <v>136</v>
      </c>
      <c r="E245" s="235" t="s">
        <v>1</v>
      </c>
      <c r="F245" s="236" t="s">
        <v>333</v>
      </c>
      <c r="G245" s="233"/>
      <c r="H245" s="237">
        <v>8</v>
      </c>
      <c r="I245" s="238"/>
      <c r="J245" s="233"/>
      <c r="K245" s="233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136</v>
      </c>
      <c r="AU245" s="243" t="s">
        <v>86</v>
      </c>
      <c r="AV245" s="13" t="s">
        <v>86</v>
      </c>
      <c r="AW245" s="13" t="s">
        <v>32</v>
      </c>
      <c r="AX245" s="13" t="s">
        <v>84</v>
      </c>
      <c r="AY245" s="243" t="s">
        <v>127</v>
      </c>
    </row>
    <row r="246" s="2" customFormat="1" ht="16.5" customHeight="1">
      <c r="A246" s="39"/>
      <c r="B246" s="40"/>
      <c r="C246" s="270" t="s">
        <v>334</v>
      </c>
      <c r="D246" s="270" t="s">
        <v>201</v>
      </c>
      <c r="E246" s="271" t="s">
        <v>335</v>
      </c>
      <c r="F246" s="272" t="s">
        <v>336</v>
      </c>
      <c r="G246" s="273" t="s">
        <v>331</v>
      </c>
      <c r="H246" s="274">
        <v>250</v>
      </c>
      <c r="I246" s="275"/>
      <c r="J246" s="276">
        <f>ROUND(I246*H246,2)</f>
        <v>0</v>
      </c>
      <c r="K246" s="272" t="s">
        <v>148</v>
      </c>
      <c r="L246" s="277"/>
      <c r="M246" s="278" t="s">
        <v>1</v>
      </c>
      <c r="N246" s="279" t="s">
        <v>41</v>
      </c>
      <c r="O246" s="92"/>
      <c r="P246" s="228">
        <f>O246*H246</f>
        <v>0</v>
      </c>
      <c r="Q246" s="228">
        <v>1.1200000000000001</v>
      </c>
      <c r="R246" s="228">
        <f>Q246*H246</f>
        <v>280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176</v>
      </c>
      <c r="AT246" s="230" t="s">
        <v>201</v>
      </c>
      <c r="AU246" s="230" t="s">
        <v>86</v>
      </c>
      <c r="AY246" s="18" t="s">
        <v>127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84</v>
      </c>
      <c r="BK246" s="231">
        <f>ROUND(I246*H246,2)</f>
        <v>0</v>
      </c>
      <c r="BL246" s="18" t="s">
        <v>134</v>
      </c>
      <c r="BM246" s="230" t="s">
        <v>337</v>
      </c>
    </row>
    <row r="247" s="15" customFormat="1">
      <c r="A247" s="15"/>
      <c r="B247" s="260"/>
      <c r="C247" s="261"/>
      <c r="D247" s="234" t="s">
        <v>136</v>
      </c>
      <c r="E247" s="262" t="s">
        <v>1</v>
      </c>
      <c r="F247" s="263" t="s">
        <v>305</v>
      </c>
      <c r="G247" s="261"/>
      <c r="H247" s="262" t="s">
        <v>1</v>
      </c>
      <c r="I247" s="264"/>
      <c r="J247" s="261"/>
      <c r="K247" s="261"/>
      <c r="L247" s="265"/>
      <c r="M247" s="266"/>
      <c r="N247" s="267"/>
      <c r="O247" s="267"/>
      <c r="P247" s="267"/>
      <c r="Q247" s="267"/>
      <c r="R247" s="267"/>
      <c r="S247" s="267"/>
      <c r="T247" s="26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9" t="s">
        <v>136</v>
      </c>
      <c r="AU247" s="269" t="s">
        <v>86</v>
      </c>
      <c r="AV247" s="15" t="s">
        <v>84</v>
      </c>
      <c r="AW247" s="15" t="s">
        <v>32</v>
      </c>
      <c r="AX247" s="15" t="s">
        <v>76</v>
      </c>
      <c r="AY247" s="269" t="s">
        <v>127</v>
      </c>
    </row>
    <row r="248" s="13" customFormat="1">
      <c r="A248" s="13"/>
      <c r="B248" s="232"/>
      <c r="C248" s="233"/>
      <c r="D248" s="234" t="s">
        <v>136</v>
      </c>
      <c r="E248" s="235" t="s">
        <v>1</v>
      </c>
      <c r="F248" s="236" t="s">
        <v>338</v>
      </c>
      <c r="G248" s="233"/>
      <c r="H248" s="237">
        <v>250</v>
      </c>
      <c r="I248" s="238"/>
      <c r="J248" s="233"/>
      <c r="K248" s="233"/>
      <c r="L248" s="239"/>
      <c r="M248" s="240"/>
      <c r="N248" s="241"/>
      <c r="O248" s="241"/>
      <c r="P248" s="241"/>
      <c r="Q248" s="241"/>
      <c r="R248" s="241"/>
      <c r="S248" s="241"/>
      <c r="T248" s="24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3" t="s">
        <v>136</v>
      </c>
      <c r="AU248" s="243" t="s">
        <v>86</v>
      </c>
      <c r="AV248" s="13" t="s">
        <v>86</v>
      </c>
      <c r="AW248" s="13" t="s">
        <v>32</v>
      </c>
      <c r="AX248" s="13" t="s">
        <v>76</v>
      </c>
      <c r="AY248" s="243" t="s">
        <v>127</v>
      </c>
    </row>
    <row r="249" s="14" customFormat="1">
      <c r="A249" s="14"/>
      <c r="B249" s="244"/>
      <c r="C249" s="245"/>
      <c r="D249" s="234" t="s">
        <v>136</v>
      </c>
      <c r="E249" s="246" t="s">
        <v>1</v>
      </c>
      <c r="F249" s="247" t="s">
        <v>138</v>
      </c>
      <c r="G249" s="245"/>
      <c r="H249" s="248">
        <v>250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136</v>
      </c>
      <c r="AU249" s="254" t="s">
        <v>86</v>
      </c>
      <c r="AV249" s="14" t="s">
        <v>134</v>
      </c>
      <c r="AW249" s="14" t="s">
        <v>32</v>
      </c>
      <c r="AX249" s="14" t="s">
        <v>84</v>
      </c>
      <c r="AY249" s="254" t="s">
        <v>127</v>
      </c>
    </row>
    <row r="250" s="2" customFormat="1" ht="44.25" customHeight="1">
      <c r="A250" s="39"/>
      <c r="B250" s="40"/>
      <c r="C250" s="219" t="s">
        <v>339</v>
      </c>
      <c r="D250" s="219" t="s">
        <v>129</v>
      </c>
      <c r="E250" s="220" t="s">
        <v>340</v>
      </c>
      <c r="F250" s="221" t="s">
        <v>341</v>
      </c>
      <c r="G250" s="222" t="s">
        <v>147</v>
      </c>
      <c r="H250" s="223">
        <v>766</v>
      </c>
      <c r="I250" s="224"/>
      <c r="J250" s="225">
        <f>ROUND(I250*H250,2)</f>
        <v>0</v>
      </c>
      <c r="K250" s="221" t="s">
        <v>148</v>
      </c>
      <c r="L250" s="45"/>
      <c r="M250" s="226" t="s">
        <v>1</v>
      </c>
      <c r="N250" s="227" t="s">
        <v>41</v>
      </c>
      <c r="O250" s="92"/>
      <c r="P250" s="228">
        <f>O250*H250</f>
        <v>0</v>
      </c>
      <c r="Q250" s="228">
        <v>0</v>
      </c>
      <c r="R250" s="228">
        <f>Q250*H250</f>
        <v>0</v>
      </c>
      <c r="S250" s="228">
        <v>0.35499999999999998</v>
      </c>
      <c r="T250" s="229">
        <f>S250*H250</f>
        <v>271.93000000000001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134</v>
      </c>
      <c r="AT250" s="230" t="s">
        <v>129</v>
      </c>
      <c r="AU250" s="230" t="s">
        <v>86</v>
      </c>
      <c r="AY250" s="18" t="s">
        <v>127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84</v>
      </c>
      <c r="BK250" s="231">
        <f>ROUND(I250*H250,2)</f>
        <v>0</v>
      </c>
      <c r="BL250" s="18" t="s">
        <v>134</v>
      </c>
      <c r="BM250" s="230" t="s">
        <v>342</v>
      </c>
    </row>
    <row r="251" s="2" customFormat="1">
      <c r="A251" s="39"/>
      <c r="B251" s="40"/>
      <c r="C251" s="41"/>
      <c r="D251" s="255" t="s">
        <v>150</v>
      </c>
      <c r="E251" s="41"/>
      <c r="F251" s="256" t="s">
        <v>343</v>
      </c>
      <c r="G251" s="41"/>
      <c r="H251" s="41"/>
      <c r="I251" s="257"/>
      <c r="J251" s="41"/>
      <c r="K251" s="41"/>
      <c r="L251" s="45"/>
      <c r="M251" s="258"/>
      <c r="N251" s="259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150</v>
      </c>
      <c r="AU251" s="18" t="s">
        <v>86</v>
      </c>
    </row>
    <row r="252" s="13" customFormat="1">
      <c r="A252" s="13"/>
      <c r="B252" s="232"/>
      <c r="C252" s="233"/>
      <c r="D252" s="234" t="s">
        <v>136</v>
      </c>
      <c r="E252" s="235" t="s">
        <v>1</v>
      </c>
      <c r="F252" s="236" t="s">
        <v>218</v>
      </c>
      <c r="G252" s="233"/>
      <c r="H252" s="237">
        <v>16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136</v>
      </c>
      <c r="AU252" s="243" t="s">
        <v>86</v>
      </c>
      <c r="AV252" s="13" t="s">
        <v>86</v>
      </c>
      <c r="AW252" s="13" t="s">
        <v>32</v>
      </c>
      <c r="AX252" s="13" t="s">
        <v>76</v>
      </c>
      <c r="AY252" s="243" t="s">
        <v>127</v>
      </c>
    </row>
    <row r="253" s="13" customFormat="1">
      <c r="A253" s="13"/>
      <c r="B253" s="232"/>
      <c r="C253" s="233"/>
      <c r="D253" s="234" t="s">
        <v>136</v>
      </c>
      <c r="E253" s="235" t="s">
        <v>1</v>
      </c>
      <c r="F253" s="236" t="s">
        <v>307</v>
      </c>
      <c r="G253" s="233"/>
      <c r="H253" s="237">
        <v>750</v>
      </c>
      <c r="I253" s="238"/>
      <c r="J253" s="233"/>
      <c r="K253" s="233"/>
      <c r="L253" s="239"/>
      <c r="M253" s="240"/>
      <c r="N253" s="241"/>
      <c r="O253" s="241"/>
      <c r="P253" s="241"/>
      <c r="Q253" s="241"/>
      <c r="R253" s="241"/>
      <c r="S253" s="241"/>
      <c r="T253" s="24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3" t="s">
        <v>136</v>
      </c>
      <c r="AU253" s="243" t="s">
        <v>86</v>
      </c>
      <c r="AV253" s="13" t="s">
        <v>86</v>
      </c>
      <c r="AW253" s="13" t="s">
        <v>32</v>
      </c>
      <c r="AX253" s="13" t="s">
        <v>76</v>
      </c>
      <c r="AY253" s="243" t="s">
        <v>127</v>
      </c>
    </row>
    <row r="254" s="14" customFormat="1">
      <c r="A254" s="14"/>
      <c r="B254" s="244"/>
      <c r="C254" s="245"/>
      <c r="D254" s="234" t="s">
        <v>136</v>
      </c>
      <c r="E254" s="246" t="s">
        <v>1</v>
      </c>
      <c r="F254" s="247" t="s">
        <v>138</v>
      </c>
      <c r="G254" s="245"/>
      <c r="H254" s="248">
        <v>766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136</v>
      </c>
      <c r="AU254" s="254" t="s">
        <v>86</v>
      </c>
      <c r="AV254" s="14" t="s">
        <v>134</v>
      </c>
      <c r="AW254" s="14" t="s">
        <v>32</v>
      </c>
      <c r="AX254" s="14" t="s">
        <v>84</v>
      </c>
      <c r="AY254" s="254" t="s">
        <v>127</v>
      </c>
    </row>
    <row r="255" s="12" customFormat="1" ht="22.8" customHeight="1">
      <c r="A255" s="12"/>
      <c r="B255" s="203"/>
      <c r="C255" s="204"/>
      <c r="D255" s="205" t="s">
        <v>75</v>
      </c>
      <c r="E255" s="217" t="s">
        <v>159</v>
      </c>
      <c r="F255" s="217" t="s">
        <v>344</v>
      </c>
      <c r="G255" s="204"/>
      <c r="H255" s="204"/>
      <c r="I255" s="207"/>
      <c r="J255" s="218">
        <f>BK255</f>
        <v>0</v>
      </c>
      <c r="K255" s="204"/>
      <c r="L255" s="209"/>
      <c r="M255" s="210"/>
      <c r="N255" s="211"/>
      <c r="O255" s="211"/>
      <c r="P255" s="212">
        <f>SUM(P256:P268)</f>
        <v>0</v>
      </c>
      <c r="Q255" s="211"/>
      <c r="R255" s="212">
        <f>SUM(R256:R268)</f>
        <v>0</v>
      </c>
      <c r="S255" s="211"/>
      <c r="T255" s="213">
        <f>SUM(T256:T268)</f>
        <v>1261.5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4" t="s">
        <v>84</v>
      </c>
      <c r="AT255" s="215" t="s">
        <v>75</v>
      </c>
      <c r="AU255" s="215" t="s">
        <v>84</v>
      </c>
      <c r="AY255" s="214" t="s">
        <v>127</v>
      </c>
      <c r="BK255" s="216">
        <f>SUM(BK256:BK268)</f>
        <v>0</v>
      </c>
    </row>
    <row r="256" s="2" customFormat="1" ht="66.75" customHeight="1">
      <c r="A256" s="39"/>
      <c r="B256" s="40"/>
      <c r="C256" s="219" t="s">
        <v>345</v>
      </c>
      <c r="D256" s="219" t="s">
        <v>129</v>
      </c>
      <c r="E256" s="220" t="s">
        <v>346</v>
      </c>
      <c r="F256" s="221" t="s">
        <v>347</v>
      </c>
      <c r="G256" s="222" t="s">
        <v>147</v>
      </c>
      <c r="H256" s="223">
        <v>4350</v>
      </c>
      <c r="I256" s="224"/>
      <c r="J256" s="225">
        <f>ROUND(I256*H256,2)</f>
        <v>0</v>
      </c>
      <c r="K256" s="221" t="s">
        <v>148</v>
      </c>
      <c r="L256" s="45"/>
      <c r="M256" s="226" t="s">
        <v>1</v>
      </c>
      <c r="N256" s="227" t="s">
        <v>41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0.28999999999999998</v>
      </c>
      <c r="T256" s="229">
        <f>S256*H256</f>
        <v>1261.5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134</v>
      </c>
      <c r="AT256" s="230" t="s">
        <v>129</v>
      </c>
      <c r="AU256" s="230" t="s">
        <v>86</v>
      </c>
      <c r="AY256" s="18" t="s">
        <v>127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84</v>
      </c>
      <c r="BK256" s="231">
        <f>ROUND(I256*H256,2)</f>
        <v>0</v>
      </c>
      <c r="BL256" s="18" t="s">
        <v>134</v>
      </c>
      <c r="BM256" s="230" t="s">
        <v>348</v>
      </c>
    </row>
    <row r="257" s="2" customFormat="1">
      <c r="A257" s="39"/>
      <c r="B257" s="40"/>
      <c r="C257" s="41"/>
      <c r="D257" s="255" t="s">
        <v>150</v>
      </c>
      <c r="E257" s="41"/>
      <c r="F257" s="256" t="s">
        <v>349</v>
      </c>
      <c r="G257" s="41"/>
      <c r="H257" s="41"/>
      <c r="I257" s="257"/>
      <c r="J257" s="41"/>
      <c r="K257" s="41"/>
      <c r="L257" s="45"/>
      <c r="M257" s="258"/>
      <c r="N257" s="259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150</v>
      </c>
      <c r="AU257" s="18" t="s">
        <v>86</v>
      </c>
    </row>
    <row r="258" s="15" customFormat="1">
      <c r="A258" s="15"/>
      <c r="B258" s="260"/>
      <c r="C258" s="261"/>
      <c r="D258" s="234" t="s">
        <v>136</v>
      </c>
      <c r="E258" s="262" t="s">
        <v>1</v>
      </c>
      <c r="F258" s="263" t="s">
        <v>350</v>
      </c>
      <c r="G258" s="261"/>
      <c r="H258" s="262" t="s">
        <v>1</v>
      </c>
      <c r="I258" s="264"/>
      <c r="J258" s="261"/>
      <c r="K258" s="261"/>
      <c r="L258" s="265"/>
      <c r="M258" s="266"/>
      <c r="N258" s="267"/>
      <c r="O258" s="267"/>
      <c r="P258" s="267"/>
      <c r="Q258" s="267"/>
      <c r="R258" s="267"/>
      <c r="S258" s="267"/>
      <c r="T258" s="268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9" t="s">
        <v>136</v>
      </c>
      <c r="AU258" s="269" t="s">
        <v>86</v>
      </c>
      <c r="AV258" s="15" t="s">
        <v>84</v>
      </c>
      <c r="AW258" s="15" t="s">
        <v>32</v>
      </c>
      <c r="AX258" s="15" t="s">
        <v>76</v>
      </c>
      <c r="AY258" s="269" t="s">
        <v>127</v>
      </c>
    </row>
    <row r="259" s="13" customFormat="1">
      <c r="A259" s="13"/>
      <c r="B259" s="232"/>
      <c r="C259" s="233"/>
      <c r="D259" s="234" t="s">
        <v>136</v>
      </c>
      <c r="E259" s="235" t="s">
        <v>1</v>
      </c>
      <c r="F259" s="236" t="s">
        <v>351</v>
      </c>
      <c r="G259" s="233"/>
      <c r="H259" s="237">
        <v>4350</v>
      </c>
      <c r="I259" s="238"/>
      <c r="J259" s="233"/>
      <c r="K259" s="233"/>
      <c r="L259" s="239"/>
      <c r="M259" s="240"/>
      <c r="N259" s="241"/>
      <c r="O259" s="241"/>
      <c r="P259" s="241"/>
      <c r="Q259" s="241"/>
      <c r="R259" s="241"/>
      <c r="S259" s="241"/>
      <c r="T259" s="24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136</v>
      </c>
      <c r="AU259" s="243" t="s">
        <v>86</v>
      </c>
      <c r="AV259" s="13" t="s">
        <v>86</v>
      </c>
      <c r="AW259" s="13" t="s">
        <v>32</v>
      </c>
      <c r="AX259" s="13" t="s">
        <v>76</v>
      </c>
      <c r="AY259" s="243" t="s">
        <v>127</v>
      </c>
    </row>
    <row r="260" s="14" customFormat="1">
      <c r="A260" s="14"/>
      <c r="B260" s="244"/>
      <c r="C260" s="245"/>
      <c r="D260" s="234" t="s">
        <v>136</v>
      </c>
      <c r="E260" s="246" t="s">
        <v>1</v>
      </c>
      <c r="F260" s="247" t="s">
        <v>138</v>
      </c>
      <c r="G260" s="245"/>
      <c r="H260" s="248">
        <v>4350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136</v>
      </c>
      <c r="AU260" s="254" t="s">
        <v>86</v>
      </c>
      <c r="AV260" s="14" t="s">
        <v>134</v>
      </c>
      <c r="AW260" s="14" t="s">
        <v>32</v>
      </c>
      <c r="AX260" s="14" t="s">
        <v>84</v>
      </c>
      <c r="AY260" s="254" t="s">
        <v>127</v>
      </c>
    </row>
    <row r="261" s="2" customFormat="1" ht="44.25" customHeight="1">
      <c r="A261" s="39"/>
      <c r="B261" s="40"/>
      <c r="C261" s="219" t="s">
        <v>352</v>
      </c>
      <c r="D261" s="219" t="s">
        <v>129</v>
      </c>
      <c r="E261" s="220" t="s">
        <v>353</v>
      </c>
      <c r="F261" s="221" t="s">
        <v>354</v>
      </c>
      <c r="G261" s="222" t="s">
        <v>147</v>
      </c>
      <c r="H261" s="223">
        <v>750</v>
      </c>
      <c r="I261" s="224"/>
      <c r="J261" s="225">
        <f>ROUND(I261*H261,2)</f>
        <v>0</v>
      </c>
      <c r="K261" s="221" t="s">
        <v>148</v>
      </c>
      <c r="L261" s="45"/>
      <c r="M261" s="226" t="s">
        <v>1</v>
      </c>
      <c r="N261" s="227" t="s">
        <v>41</v>
      </c>
      <c r="O261" s="9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134</v>
      </c>
      <c r="AT261" s="230" t="s">
        <v>129</v>
      </c>
      <c r="AU261" s="230" t="s">
        <v>86</v>
      </c>
      <c r="AY261" s="18" t="s">
        <v>127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84</v>
      </c>
      <c r="BK261" s="231">
        <f>ROUND(I261*H261,2)</f>
        <v>0</v>
      </c>
      <c r="BL261" s="18" t="s">
        <v>134</v>
      </c>
      <c r="BM261" s="230" t="s">
        <v>355</v>
      </c>
    </row>
    <row r="262" s="2" customFormat="1">
      <c r="A262" s="39"/>
      <c r="B262" s="40"/>
      <c r="C262" s="41"/>
      <c r="D262" s="255" t="s">
        <v>150</v>
      </c>
      <c r="E262" s="41"/>
      <c r="F262" s="256" t="s">
        <v>356</v>
      </c>
      <c r="G262" s="41"/>
      <c r="H262" s="41"/>
      <c r="I262" s="257"/>
      <c r="J262" s="41"/>
      <c r="K262" s="41"/>
      <c r="L262" s="45"/>
      <c r="M262" s="258"/>
      <c r="N262" s="259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150</v>
      </c>
      <c r="AU262" s="18" t="s">
        <v>86</v>
      </c>
    </row>
    <row r="263" s="13" customFormat="1">
      <c r="A263" s="13"/>
      <c r="B263" s="232"/>
      <c r="C263" s="233"/>
      <c r="D263" s="234" t="s">
        <v>136</v>
      </c>
      <c r="E263" s="235" t="s">
        <v>1</v>
      </c>
      <c r="F263" s="236" t="s">
        <v>357</v>
      </c>
      <c r="G263" s="233"/>
      <c r="H263" s="237">
        <v>750</v>
      </c>
      <c r="I263" s="238"/>
      <c r="J263" s="233"/>
      <c r="K263" s="233"/>
      <c r="L263" s="239"/>
      <c r="M263" s="240"/>
      <c r="N263" s="241"/>
      <c r="O263" s="241"/>
      <c r="P263" s="241"/>
      <c r="Q263" s="241"/>
      <c r="R263" s="241"/>
      <c r="S263" s="241"/>
      <c r="T263" s="24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3" t="s">
        <v>136</v>
      </c>
      <c r="AU263" s="243" t="s">
        <v>86</v>
      </c>
      <c r="AV263" s="13" t="s">
        <v>86</v>
      </c>
      <c r="AW263" s="13" t="s">
        <v>32</v>
      </c>
      <c r="AX263" s="13" t="s">
        <v>76</v>
      </c>
      <c r="AY263" s="243" t="s">
        <v>127</v>
      </c>
    </row>
    <row r="264" s="14" customFormat="1">
      <c r="A264" s="14"/>
      <c r="B264" s="244"/>
      <c r="C264" s="245"/>
      <c r="D264" s="234" t="s">
        <v>136</v>
      </c>
      <c r="E264" s="246" t="s">
        <v>1</v>
      </c>
      <c r="F264" s="247" t="s">
        <v>138</v>
      </c>
      <c r="G264" s="245"/>
      <c r="H264" s="248">
        <v>750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136</v>
      </c>
      <c r="AU264" s="254" t="s">
        <v>86</v>
      </c>
      <c r="AV264" s="14" t="s">
        <v>134</v>
      </c>
      <c r="AW264" s="14" t="s">
        <v>32</v>
      </c>
      <c r="AX264" s="14" t="s">
        <v>84</v>
      </c>
      <c r="AY264" s="254" t="s">
        <v>127</v>
      </c>
    </row>
    <row r="265" s="2" customFormat="1" ht="33" customHeight="1">
      <c r="A265" s="39"/>
      <c r="B265" s="40"/>
      <c r="C265" s="219" t="s">
        <v>358</v>
      </c>
      <c r="D265" s="219" t="s">
        <v>129</v>
      </c>
      <c r="E265" s="220" t="s">
        <v>359</v>
      </c>
      <c r="F265" s="221" t="s">
        <v>360</v>
      </c>
      <c r="G265" s="222" t="s">
        <v>147</v>
      </c>
      <c r="H265" s="223">
        <v>3600</v>
      </c>
      <c r="I265" s="224"/>
      <c r="J265" s="225">
        <f>ROUND(I265*H265,2)</f>
        <v>0</v>
      </c>
      <c r="K265" s="221" t="s">
        <v>148</v>
      </c>
      <c r="L265" s="45"/>
      <c r="M265" s="226" t="s">
        <v>1</v>
      </c>
      <c r="N265" s="227" t="s">
        <v>41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134</v>
      </c>
      <c r="AT265" s="230" t="s">
        <v>129</v>
      </c>
      <c r="AU265" s="230" t="s">
        <v>86</v>
      </c>
      <c r="AY265" s="18" t="s">
        <v>127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84</v>
      </c>
      <c r="BK265" s="231">
        <f>ROUND(I265*H265,2)</f>
        <v>0</v>
      </c>
      <c r="BL265" s="18" t="s">
        <v>134</v>
      </c>
      <c r="BM265" s="230" t="s">
        <v>361</v>
      </c>
    </row>
    <row r="266" s="2" customFormat="1">
      <c r="A266" s="39"/>
      <c r="B266" s="40"/>
      <c r="C266" s="41"/>
      <c r="D266" s="255" t="s">
        <v>150</v>
      </c>
      <c r="E266" s="41"/>
      <c r="F266" s="256" t="s">
        <v>362</v>
      </c>
      <c r="G266" s="41"/>
      <c r="H266" s="41"/>
      <c r="I266" s="257"/>
      <c r="J266" s="41"/>
      <c r="K266" s="41"/>
      <c r="L266" s="45"/>
      <c r="M266" s="258"/>
      <c r="N266" s="259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150</v>
      </c>
      <c r="AU266" s="18" t="s">
        <v>86</v>
      </c>
    </row>
    <row r="267" s="15" customFormat="1">
      <c r="A267" s="15"/>
      <c r="B267" s="260"/>
      <c r="C267" s="261"/>
      <c r="D267" s="234" t="s">
        <v>136</v>
      </c>
      <c r="E267" s="262" t="s">
        <v>1</v>
      </c>
      <c r="F267" s="263" t="s">
        <v>363</v>
      </c>
      <c r="G267" s="261"/>
      <c r="H267" s="262" t="s">
        <v>1</v>
      </c>
      <c r="I267" s="264"/>
      <c r="J267" s="261"/>
      <c r="K267" s="261"/>
      <c r="L267" s="265"/>
      <c r="M267" s="266"/>
      <c r="N267" s="267"/>
      <c r="O267" s="267"/>
      <c r="P267" s="267"/>
      <c r="Q267" s="267"/>
      <c r="R267" s="267"/>
      <c r="S267" s="267"/>
      <c r="T267" s="26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9" t="s">
        <v>136</v>
      </c>
      <c r="AU267" s="269" t="s">
        <v>86</v>
      </c>
      <c r="AV267" s="15" t="s">
        <v>84</v>
      </c>
      <c r="AW267" s="15" t="s">
        <v>32</v>
      </c>
      <c r="AX267" s="15" t="s">
        <v>76</v>
      </c>
      <c r="AY267" s="269" t="s">
        <v>127</v>
      </c>
    </row>
    <row r="268" s="13" customFormat="1">
      <c r="A268" s="13"/>
      <c r="B268" s="232"/>
      <c r="C268" s="233"/>
      <c r="D268" s="234" t="s">
        <v>136</v>
      </c>
      <c r="E268" s="235" t="s">
        <v>1</v>
      </c>
      <c r="F268" s="236" t="s">
        <v>306</v>
      </c>
      <c r="G268" s="233"/>
      <c r="H268" s="237">
        <v>3600</v>
      </c>
      <c r="I268" s="238"/>
      <c r="J268" s="233"/>
      <c r="K268" s="233"/>
      <c r="L268" s="239"/>
      <c r="M268" s="240"/>
      <c r="N268" s="241"/>
      <c r="O268" s="241"/>
      <c r="P268" s="241"/>
      <c r="Q268" s="241"/>
      <c r="R268" s="241"/>
      <c r="S268" s="241"/>
      <c r="T268" s="24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3" t="s">
        <v>136</v>
      </c>
      <c r="AU268" s="243" t="s">
        <v>86</v>
      </c>
      <c r="AV268" s="13" t="s">
        <v>86</v>
      </c>
      <c r="AW268" s="13" t="s">
        <v>32</v>
      </c>
      <c r="AX268" s="13" t="s">
        <v>84</v>
      </c>
      <c r="AY268" s="243" t="s">
        <v>127</v>
      </c>
    </row>
    <row r="269" s="12" customFormat="1" ht="22.8" customHeight="1">
      <c r="A269" s="12"/>
      <c r="B269" s="203"/>
      <c r="C269" s="204"/>
      <c r="D269" s="205" t="s">
        <v>75</v>
      </c>
      <c r="E269" s="217" t="s">
        <v>176</v>
      </c>
      <c r="F269" s="217" t="s">
        <v>364</v>
      </c>
      <c r="G269" s="204"/>
      <c r="H269" s="204"/>
      <c r="I269" s="207"/>
      <c r="J269" s="218">
        <f>BK269</f>
        <v>0</v>
      </c>
      <c r="K269" s="204"/>
      <c r="L269" s="209"/>
      <c r="M269" s="210"/>
      <c r="N269" s="211"/>
      <c r="O269" s="211"/>
      <c r="P269" s="212">
        <f>SUM(P270:P379)</f>
        <v>0</v>
      </c>
      <c r="Q269" s="211"/>
      <c r="R269" s="212">
        <f>SUM(R270:R379)</f>
        <v>1.82640341</v>
      </c>
      <c r="S269" s="211"/>
      <c r="T269" s="213">
        <f>SUM(T270:T379)</f>
        <v>52.139169999999993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4" t="s">
        <v>84</v>
      </c>
      <c r="AT269" s="215" t="s">
        <v>75</v>
      </c>
      <c r="AU269" s="215" t="s">
        <v>84</v>
      </c>
      <c r="AY269" s="214" t="s">
        <v>127</v>
      </c>
      <c r="BK269" s="216">
        <f>SUM(BK270:BK379)</f>
        <v>0</v>
      </c>
    </row>
    <row r="270" s="2" customFormat="1" ht="44.25" customHeight="1">
      <c r="A270" s="39"/>
      <c r="B270" s="40"/>
      <c r="C270" s="219" t="s">
        <v>365</v>
      </c>
      <c r="D270" s="219" t="s">
        <v>129</v>
      </c>
      <c r="E270" s="220" t="s">
        <v>366</v>
      </c>
      <c r="F270" s="221" t="s">
        <v>367</v>
      </c>
      <c r="G270" s="222" t="s">
        <v>331</v>
      </c>
      <c r="H270" s="223">
        <v>2</v>
      </c>
      <c r="I270" s="224"/>
      <c r="J270" s="225">
        <f>ROUND(I270*H270,2)</f>
        <v>0</v>
      </c>
      <c r="K270" s="221" t="s">
        <v>133</v>
      </c>
      <c r="L270" s="45"/>
      <c r="M270" s="226" t="s">
        <v>1</v>
      </c>
      <c r="N270" s="227" t="s">
        <v>41</v>
      </c>
      <c r="O270" s="92"/>
      <c r="P270" s="228">
        <f>O270*H270</f>
        <v>0</v>
      </c>
      <c r="Q270" s="228">
        <v>0.038899999999999997</v>
      </c>
      <c r="R270" s="228">
        <f>Q270*H270</f>
        <v>0.077799999999999994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134</v>
      </c>
      <c r="AT270" s="230" t="s">
        <v>129</v>
      </c>
      <c r="AU270" s="230" t="s">
        <v>86</v>
      </c>
      <c r="AY270" s="18" t="s">
        <v>127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84</v>
      </c>
      <c r="BK270" s="231">
        <f>ROUND(I270*H270,2)</f>
        <v>0</v>
      </c>
      <c r="BL270" s="18" t="s">
        <v>134</v>
      </c>
      <c r="BM270" s="230" t="s">
        <v>368</v>
      </c>
    </row>
    <row r="271" s="13" customFormat="1">
      <c r="A271" s="13"/>
      <c r="B271" s="232"/>
      <c r="C271" s="233"/>
      <c r="D271" s="234" t="s">
        <v>136</v>
      </c>
      <c r="E271" s="235" t="s">
        <v>1</v>
      </c>
      <c r="F271" s="236" t="s">
        <v>369</v>
      </c>
      <c r="G271" s="233"/>
      <c r="H271" s="237">
        <v>2</v>
      </c>
      <c r="I271" s="238"/>
      <c r="J271" s="233"/>
      <c r="K271" s="233"/>
      <c r="L271" s="239"/>
      <c r="M271" s="240"/>
      <c r="N271" s="241"/>
      <c r="O271" s="241"/>
      <c r="P271" s="241"/>
      <c r="Q271" s="241"/>
      <c r="R271" s="241"/>
      <c r="S271" s="241"/>
      <c r="T271" s="24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3" t="s">
        <v>136</v>
      </c>
      <c r="AU271" s="243" t="s">
        <v>86</v>
      </c>
      <c r="AV271" s="13" t="s">
        <v>86</v>
      </c>
      <c r="AW271" s="13" t="s">
        <v>32</v>
      </c>
      <c r="AX271" s="13" t="s">
        <v>84</v>
      </c>
      <c r="AY271" s="243" t="s">
        <v>127</v>
      </c>
    </row>
    <row r="272" s="2" customFormat="1" ht="16.5" customHeight="1">
      <c r="A272" s="39"/>
      <c r="B272" s="40"/>
      <c r="C272" s="270" t="s">
        <v>370</v>
      </c>
      <c r="D272" s="270" t="s">
        <v>201</v>
      </c>
      <c r="E272" s="271" t="s">
        <v>371</v>
      </c>
      <c r="F272" s="272" t="s">
        <v>372</v>
      </c>
      <c r="G272" s="273" t="s">
        <v>331</v>
      </c>
      <c r="H272" s="274">
        <v>2</v>
      </c>
      <c r="I272" s="275"/>
      <c r="J272" s="276">
        <f>ROUND(I272*H272,2)</f>
        <v>0</v>
      </c>
      <c r="K272" s="272" t="s">
        <v>1</v>
      </c>
      <c r="L272" s="277"/>
      <c r="M272" s="278" t="s">
        <v>1</v>
      </c>
      <c r="N272" s="279" t="s">
        <v>41</v>
      </c>
      <c r="O272" s="92"/>
      <c r="P272" s="228">
        <f>O272*H272</f>
        <v>0</v>
      </c>
      <c r="Q272" s="228">
        <v>0.252</v>
      </c>
      <c r="R272" s="228">
        <f>Q272*H272</f>
        <v>0.504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308</v>
      </c>
      <c r="AT272" s="230" t="s">
        <v>201</v>
      </c>
      <c r="AU272" s="230" t="s">
        <v>86</v>
      </c>
      <c r="AY272" s="18" t="s">
        <v>127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84</v>
      </c>
      <c r="BK272" s="231">
        <f>ROUND(I272*H272,2)</f>
        <v>0</v>
      </c>
      <c r="BL272" s="18" t="s">
        <v>218</v>
      </c>
      <c r="BM272" s="230" t="s">
        <v>373</v>
      </c>
    </row>
    <row r="273" s="13" customFormat="1">
      <c r="A273" s="13"/>
      <c r="B273" s="232"/>
      <c r="C273" s="233"/>
      <c r="D273" s="234" t="s">
        <v>136</v>
      </c>
      <c r="E273" s="235" t="s">
        <v>1</v>
      </c>
      <c r="F273" s="236" t="s">
        <v>374</v>
      </c>
      <c r="G273" s="233"/>
      <c r="H273" s="237">
        <v>2</v>
      </c>
      <c r="I273" s="238"/>
      <c r="J273" s="233"/>
      <c r="K273" s="233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136</v>
      </c>
      <c r="AU273" s="243" t="s">
        <v>86</v>
      </c>
      <c r="AV273" s="13" t="s">
        <v>86</v>
      </c>
      <c r="AW273" s="13" t="s">
        <v>32</v>
      </c>
      <c r="AX273" s="13" t="s">
        <v>84</v>
      </c>
      <c r="AY273" s="243" t="s">
        <v>127</v>
      </c>
    </row>
    <row r="274" s="2" customFormat="1" ht="16.5" customHeight="1">
      <c r="A274" s="39"/>
      <c r="B274" s="40"/>
      <c r="C274" s="270" t="s">
        <v>375</v>
      </c>
      <c r="D274" s="270" t="s">
        <v>201</v>
      </c>
      <c r="E274" s="271" t="s">
        <v>376</v>
      </c>
      <c r="F274" s="272" t="s">
        <v>377</v>
      </c>
      <c r="G274" s="273" t="s">
        <v>331</v>
      </c>
      <c r="H274" s="274">
        <v>2</v>
      </c>
      <c r="I274" s="275"/>
      <c r="J274" s="276">
        <f>ROUND(I274*H274,2)</f>
        <v>0</v>
      </c>
      <c r="K274" s="272" t="s">
        <v>1</v>
      </c>
      <c r="L274" s="277"/>
      <c r="M274" s="278" t="s">
        <v>1</v>
      </c>
      <c r="N274" s="279" t="s">
        <v>41</v>
      </c>
      <c r="O274" s="92"/>
      <c r="P274" s="228">
        <f>O274*H274</f>
        <v>0</v>
      </c>
      <c r="Q274" s="228">
        <v>0.252</v>
      </c>
      <c r="R274" s="228">
        <f>Q274*H274</f>
        <v>0.504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308</v>
      </c>
      <c r="AT274" s="230" t="s">
        <v>201</v>
      </c>
      <c r="AU274" s="230" t="s">
        <v>86</v>
      </c>
      <c r="AY274" s="18" t="s">
        <v>127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218</v>
      </c>
      <c r="BM274" s="230" t="s">
        <v>378</v>
      </c>
    </row>
    <row r="275" s="13" customFormat="1">
      <c r="A275" s="13"/>
      <c r="B275" s="232"/>
      <c r="C275" s="233"/>
      <c r="D275" s="234" t="s">
        <v>136</v>
      </c>
      <c r="E275" s="235" t="s">
        <v>1</v>
      </c>
      <c r="F275" s="236" t="s">
        <v>374</v>
      </c>
      <c r="G275" s="233"/>
      <c r="H275" s="237">
        <v>2</v>
      </c>
      <c r="I275" s="238"/>
      <c r="J275" s="233"/>
      <c r="K275" s="233"/>
      <c r="L275" s="239"/>
      <c r="M275" s="240"/>
      <c r="N275" s="241"/>
      <c r="O275" s="241"/>
      <c r="P275" s="241"/>
      <c r="Q275" s="241"/>
      <c r="R275" s="241"/>
      <c r="S275" s="241"/>
      <c r="T275" s="24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3" t="s">
        <v>136</v>
      </c>
      <c r="AU275" s="243" t="s">
        <v>86</v>
      </c>
      <c r="AV275" s="13" t="s">
        <v>86</v>
      </c>
      <c r="AW275" s="13" t="s">
        <v>32</v>
      </c>
      <c r="AX275" s="13" t="s">
        <v>84</v>
      </c>
      <c r="AY275" s="243" t="s">
        <v>127</v>
      </c>
    </row>
    <row r="276" s="2" customFormat="1" ht="24.15" customHeight="1">
      <c r="A276" s="39"/>
      <c r="B276" s="40"/>
      <c r="C276" s="270" t="s">
        <v>379</v>
      </c>
      <c r="D276" s="270" t="s">
        <v>201</v>
      </c>
      <c r="E276" s="271" t="s">
        <v>380</v>
      </c>
      <c r="F276" s="272" t="s">
        <v>381</v>
      </c>
      <c r="G276" s="273" t="s">
        <v>331</v>
      </c>
      <c r="H276" s="274">
        <v>48</v>
      </c>
      <c r="I276" s="275"/>
      <c r="J276" s="276">
        <f>ROUND(I276*H276,2)</f>
        <v>0</v>
      </c>
      <c r="K276" s="272" t="s">
        <v>1</v>
      </c>
      <c r="L276" s="277"/>
      <c r="M276" s="278" t="s">
        <v>1</v>
      </c>
      <c r="N276" s="279" t="s">
        <v>41</v>
      </c>
      <c r="O276" s="92"/>
      <c r="P276" s="228">
        <f>O276*H276</f>
        <v>0</v>
      </c>
      <c r="Q276" s="228">
        <v>0.00089999999999999998</v>
      </c>
      <c r="R276" s="228">
        <f>Q276*H276</f>
        <v>0.043200000000000002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308</v>
      </c>
      <c r="AT276" s="230" t="s">
        <v>201</v>
      </c>
      <c r="AU276" s="230" t="s">
        <v>86</v>
      </c>
      <c r="AY276" s="18" t="s">
        <v>127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84</v>
      </c>
      <c r="BK276" s="231">
        <f>ROUND(I276*H276,2)</f>
        <v>0</v>
      </c>
      <c r="BL276" s="18" t="s">
        <v>218</v>
      </c>
      <c r="BM276" s="230" t="s">
        <v>382</v>
      </c>
    </row>
    <row r="277" s="13" customFormat="1">
      <c r="A277" s="13"/>
      <c r="B277" s="232"/>
      <c r="C277" s="233"/>
      <c r="D277" s="234" t="s">
        <v>136</v>
      </c>
      <c r="E277" s="235" t="s">
        <v>1</v>
      </c>
      <c r="F277" s="236" t="s">
        <v>383</v>
      </c>
      <c r="G277" s="233"/>
      <c r="H277" s="237">
        <v>48</v>
      </c>
      <c r="I277" s="238"/>
      <c r="J277" s="233"/>
      <c r="K277" s="233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136</v>
      </c>
      <c r="AU277" s="243" t="s">
        <v>86</v>
      </c>
      <c r="AV277" s="13" t="s">
        <v>86</v>
      </c>
      <c r="AW277" s="13" t="s">
        <v>32</v>
      </c>
      <c r="AX277" s="13" t="s">
        <v>84</v>
      </c>
      <c r="AY277" s="243" t="s">
        <v>127</v>
      </c>
    </row>
    <row r="278" s="2" customFormat="1" ht="24.15" customHeight="1">
      <c r="A278" s="39"/>
      <c r="B278" s="40"/>
      <c r="C278" s="270" t="s">
        <v>384</v>
      </c>
      <c r="D278" s="270" t="s">
        <v>201</v>
      </c>
      <c r="E278" s="271" t="s">
        <v>385</v>
      </c>
      <c r="F278" s="272" t="s">
        <v>386</v>
      </c>
      <c r="G278" s="273" t="s">
        <v>387</v>
      </c>
      <c r="H278" s="274">
        <v>0.95999999999999996</v>
      </c>
      <c r="I278" s="275"/>
      <c r="J278" s="276">
        <f>ROUND(I278*H278,2)</f>
        <v>0</v>
      </c>
      <c r="K278" s="272" t="s">
        <v>133</v>
      </c>
      <c r="L278" s="277"/>
      <c r="M278" s="278" t="s">
        <v>1</v>
      </c>
      <c r="N278" s="279" t="s">
        <v>41</v>
      </c>
      <c r="O278" s="92"/>
      <c r="P278" s="228">
        <f>O278*H278</f>
        <v>0</v>
      </c>
      <c r="Q278" s="228">
        <v>0.0042300000000000003</v>
      </c>
      <c r="R278" s="228">
        <f>Q278*H278</f>
        <v>0.0040607999999999998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308</v>
      </c>
      <c r="AT278" s="230" t="s">
        <v>201</v>
      </c>
      <c r="AU278" s="230" t="s">
        <v>86</v>
      </c>
      <c r="AY278" s="18" t="s">
        <v>127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84</v>
      </c>
      <c r="BK278" s="231">
        <f>ROUND(I278*H278,2)</f>
        <v>0</v>
      </c>
      <c r="BL278" s="18" t="s">
        <v>218</v>
      </c>
      <c r="BM278" s="230" t="s">
        <v>388</v>
      </c>
    </row>
    <row r="279" s="13" customFormat="1">
      <c r="A279" s="13"/>
      <c r="B279" s="232"/>
      <c r="C279" s="233"/>
      <c r="D279" s="234" t="s">
        <v>136</v>
      </c>
      <c r="E279" s="235" t="s">
        <v>1</v>
      </c>
      <c r="F279" s="236" t="s">
        <v>389</v>
      </c>
      <c r="G279" s="233"/>
      <c r="H279" s="237">
        <v>0.95999999999999996</v>
      </c>
      <c r="I279" s="238"/>
      <c r="J279" s="233"/>
      <c r="K279" s="233"/>
      <c r="L279" s="239"/>
      <c r="M279" s="240"/>
      <c r="N279" s="241"/>
      <c r="O279" s="241"/>
      <c r="P279" s="241"/>
      <c r="Q279" s="241"/>
      <c r="R279" s="241"/>
      <c r="S279" s="241"/>
      <c r="T279" s="24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3" t="s">
        <v>136</v>
      </c>
      <c r="AU279" s="243" t="s">
        <v>86</v>
      </c>
      <c r="AV279" s="13" t="s">
        <v>86</v>
      </c>
      <c r="AW279" s="13" t="s">
        <v>32</v>
      </c>
      <c r="AX279" s="13" t="s">
        <v>84</v>
      </c>
      <c r="AY279" s="243" t="s">
        <v>127</v>
      </c>
    </row>
    <row r="280" s="2" customFormat="1" ht="24.15" customHeight="1">
      <c r="A280" s="39"/>
      <c r="B280" s="40"/>
      <c r="C280" s="270" t="s">
        <v>390</v>
      </c>
      <c r="D280" s="270" t="s">
        <v>201</v>
      </c>
      <c r="E280" s="271" t="s">
        <v>391</v>
      </c>
      <c r="F280" s="272" t="s">
        <v>392</v>
      </c>
      <c r="G280" s="273" t="s">
        <v>387</v>
      </c>
      <c r="H280" s="274">
        <v>0.47999999999999998</v>
      </c>
      <c r="I280" s="275"/>
      <c r="J280" s="276">
        <f>ROUND(I280*H280,2)</f>
        <v>0</v>
      </c>
      <c r="K280" s="272" t="s">
        <v>133</v>
      </c>
      <c r="L280" s="277"/>
      <c r="M280" s="278" t="s">
        <v>1</v>
      </c>
      <c r="N280" s="279" t="s">
        <v>41</v>
      </c>
      <c r="O280" s="92"/>
      <c r="P280" s="228">
        <f>O280*H280</f>
        <v>0</v>
      </c>
      <c r="Q280" s="228">
        <v>0.016500000000000001</v>
      </c>
      <c r="R280" s="228">
        <f>Q280*H280</f>
        <v>0.00792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308</v>
      </c>
      <c r="AT280" s="230" t="s">
        <v>201</v>
      </c>
      <c r="AU280" s="230" t="s">
        <v>86</v>
      </c>
      <c r="AY280" s="18" t="s">
        <v>127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84</v>
      </c>
      <c r="BK280" s="231">
        <f>ROUND(I280*H280,2)</f>
        <v>0</v>
      </c>
      <c r="BL280" s="18" t="s">
        <v>218</v>
      </c>
      <c r="BM280" s="230" t="s">
        <v>393</v>
      </c>
    </row>
    <row r="281" s="13" customFormat="1">
      <c r="A281" s="13"/>
      <c r="B281" s="232"/>
      <c r="C281" s="233"/>
      <c r="D281" s="234" t="s">
        <v>136</v>
      </c>
      <c r="E281" s="235" t="s">
        <v>1</v>
      </c>
      <c r="F281" s="236" t="s">
        <v>394</v>
      </c>
      <c r="G281" s="233"/>
      <c r="H281" s="237">
        <v>0.47999999999999998</v>
      </c>
      <c r="I281" s="238"/>
      <c r="J281" s="233"/>
      <c r="K281" s="233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136</v>
      </c>
      <c r="AU281" s="243" t="s">
        <v>86</v>
      </c>
      <c r="AV281" s="13" t="s">
        <v>86</v>
      </c>
      <c r="AW281" s="13" t="s">
        <v>32</v>
      </c>
      <c r="AX281" s="13" t="s">
        <v>84</v>
      </c>
      <c r="AY281" s="243" t="s">
        <v>127</v>
      </c>
    </row>
    <row r="282" s="2" customFormat="1" ht="33" customHeight="1">
      <c r="A282" s="39"/>
      <c r="B282" s="40"/>
      <c r="C282" s="219" t="s">
        <v>395</v>
      </c>
      <c r="D282" s="219" t="s">
        <v>129</v>
      </c>
      <c r="E282" s="220" t="s">
        <v>396</v>
      </c>
      <c r="F282" s="221" t="s">
        <v>397</v>
      </c>
      <c r="G282" s="222" t="s">
        <v>331</v>
      </c>
      <c r="H282" s="223">
        <v>9</v>
      </c>
      <c r="I282" s="224"/>
      <c r="J282" s="225">
        <f>ROUND(I282*H282,2)</f>
        <v>0</v>
      </c>
      <c r="K282" s="221" t="s">
        <v>133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134</v>
      </c>
      <c r="AT282" s="230" t="s">
        <v>129</v>
      </c>
      <c r="AU282" s="230" t="s">
        <v>86</v>
      </c>
      <c r="AY282" s="18" t="s">
        <v>127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134</v>
      </c>
      <c r="BM282" s="230" t="s">
        <v>398</v>
      </c>
    </row>
    <row r="283" s="13" customFormat="1">
      <c r="A283" s="13"/>
      <c r="B283" s="232"/>
      <c r="C283" s="233"/>
      <c r="D283" s="234" t="s">
        <v>136</v>
      </c>
      <c r="E283" s="235" t="s">
        <v>1</v>
      </c>
      <c r="F283" s="236" t="s">
        <v>181</v>
      </c>
      <c r="G283" s="233"/>
      <c r="H283" s="237">
        <v>9</v>
      </c>
      <c r="I283" s="238"/>
      <c r="J283" s="233"/>
      <c r="K283" s="233"/>
      <c r="L283" s="239"/>
      <c r="M283" s="240"/>
      <c r="N283" s="241"/>
      <c r="O283" s="241"/>
      <c r="P283" s="241"/>
      <c r="Q283" s="241"/>
      <c r="R283" s="241"/>
      <c r="S283" s="241"/>
      <c r="T283" s="24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3" t="s">
        <v>136</v>
      </c>
      <c r="AU283" s="243" t="s">
        <v>86</v>
      </c>
      <c r="AV283" s="13" t="s">
        <v>86</v>
      </c>
      <c r="AW283" s="13" t="s">
        <v>32</v>
      </c>
      <c r="AX283" s="13" t="s">
        <v>84</v>
      </c>
      <c r="AY283" s="243" t="s">
        <v>127</v>
      </c>
    </row>
    <row r="284" s="2" customFormat="1" ht="37.8" customHeight="1">
      <c r="A284" s="39"/>
      <c r="B284" s="40"/>
      <c r="C284" s="219" t="s">
        <v>399</v>
      </c>
      <c r="D284" s="219" t="s">
        <v>129</v>
      </c>
      <c r="E284" s="220" t="s">
        <v>400</v>
      </c>
      <c r="F284" s="221" t="s">
        <v>401</v>
      </c>
      <c r="G284" s="222" t="s">
        <v>331</v>
      </c>
      <c r="H284" s="223">
        <v>1</v>
      </c>
      <c r="I284" s="224"/>
      <c r="J284" s="225">
        <f>ROUND(I284*H284,2)</f>
        <v>0</v>
      </c>
      <c r="K284" s="221" t="s">
        <v>133</v>
      </c>
      <c r="L284" s="45"/>
      <c r="M284" s="226" t="s">
        <v>1</v>
      </c>
      <c r="N284" s="227" t="s">
        <v>41</v>
      </c>
      <c r="O284" s="92"/>
      <c r="P284" s="228">
        <f>O284*H284</f>
        <v>0</v>
      </c>
      <c r="Q284" s="228">
        <v>0.00072000000000000005</v>
      </c>
      <c r="R284" s="228">
        <f>Q284*H284</f>
        <v>0.00072000000000000005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134</v>
      </c>
      <c r="AT284" s="230" t="s">
        <v>129</v>
      </c>
      <c r="AU284" s="230" t="s">
        <v>86</v>
      </c>
      <c r="AY284" s="18" t="s">
        <v>127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84</v>
      </c>
      <c r="BK284" s="231">
        <f>ROUND(I284*H284,2)</f>
        <v>0</v>
      </c>
      <c r="BL284" s="18" t="s">
        <v>134</v>
      </c>
      <c r="BM284" s="230" t="s">
        <v>402</v>
      </c>
    </row>
    <row r="285" s="13" customFormat="1">
      <c r="A285" s="13"/>
      <c r="B285" s="232"/>
      <c r="C285" s="233"/>
      <c r="D285" s="234" t="s">
        <v>136</v>
      </c>
      <c r="E285" s="235" t="s">
        <v>1</v>
      </c>
      <c r="F285" s="236" t="s">
        <v>403</v>
      </c>
      <c r="G285" s="233"/>
      <c r="H285" s="237">
        <v>1</v>
      </c>
      <c r="I285" s="238"/>
      <c r="J285" s="233"/>
      <c r="K285" s="233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136</v>
      </c>
      <c r="AU285" s="243" t="s">
        <v>86</v>
      </c>
      <c r="AV285" s="13" t="s">
        <v>86</v>
      </c>
      <c r="AW285" s="13" t="s">
        <v>32</v>
      </c>
      <c r="AX285" s="13" t="s">
        <v>76</v>
      </c>
      <c r="AY285" s="243" t="s">
        <v>127</v>
      </c>
    </row>
    <row r="286" s="14" customFormat="1">
      <c r="A286" s="14"/>
      <c r="B286" s="244"/>
      <c r="C286" s="245"/>
      <c r="D286" s="234" t="s">
        <v>136</v>
      </c>
      <c r="E286" s="246" t="s">
        <v>1</v>
      </c>
      <c r="F286" s="247" t="s">
        <v>138</v>
      </c>
      <c r="G286" s="245"/>
      <c r="H286" s="248">
        <v>1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136</v>
      </c>
      <c r="AU286" s="254" t="s">
        <v>86</v>
      </c>
      <c r="AV286" s="14" t="s">
        <v>134</v>
      </c>
      <c r="AW286" s="14" t="s">
        <v>32</v>
      </c>
      <c r="AX286" s="14" t="s">
        <v>84</v>
      </c>
      <c r="AY286" s="254" t="s">
        <v>127</v>
      </c>
    </row>
    <row r="287" s="2" customFormat="1" ht="37.8" customHeight="1">
      <c r="A287" s="39"/>
      <c r="B287" s="40"/>
      <c r="C287" s="219" t="s">
        <v>404</v>
      </c>
      <c r="D287" s="219" t="s">
        <v>129</v>
      </c>
      <c r="E287" s="220" t="s">
        <v>405</v>
      </c>
      <c r="F287" s="221" t="s">
        <v>406</v>
      </c>
      <c r="G287" s="222" t="s">
        <v>331</v>
      </c>
      <c r="H287" s="223">
        <v>1</v>
      </c>
      <c r="I287" s="224"/>
      <c r="J287" s="225">
        <f>ROUND(I287*H287,2)</f>
        <v>0</v>
      </c>
      <c r="K287" s="221" t="s">
        <v>133</v>
      </c>
      <c r="L287" s="45"/>
      <c r="M287" s="226" t="s">
        <v>1</v>
      </c>
      <c r="N287" s="227" t="s">
        <v>41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0.01166</v>
      </c>
      <c r="T287" s="229">
        <f>S287*H287</f>
        <v>0.01166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134</v>
      </c>
      <c r="AT287" s="230" t="s">
        <v>129</v>
      </c>
      <c r="AU287" s="230" t="s">
        <v>86</v>
      </c>
      <c r="AY287" s="18" t="s">
        <v>127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84</v>
      </c>
      <c r="BK287" s="231">
        <f>ROUND(I287*H287,2)</f>
        <v>0</v>
      </c>
      <c r="BL287" s="18" t="s">
        <v>134</v>
      </c>
      <c r="BM287" s="230" t="s">
        <v>407</v>
      </c>
    </row>
    <row r="288" s="13" customFormat="1">
      <c r="A288" s="13"/>
      <c r="B288" s="232"/>
      <c r="C288" s="233"/>
      <c r="D288" s="234" t="s">
        <v>136</v>
      </c>
      <c r="E288" s="235" t="s">
        <v>1</v>
      </c>
      <c r="F288" s="236" t="s">
        <v>403</v>
      </c>
      <c r="G288" s="233"/>
      <c r="H288" s="237">
        <v>1</v>
      </c>
      <c r="I288" s="238"/>
      <c r="J288" s="233"/>
      <c r="K288" s="233"/>
      <c r="L288" s="239"/>
      <c r="M288" s="240"/>
      <c r="N288" s="241"/>
      <c r="O288" s="241"/>
      <c r="P288" s="241"/>
      <c r="Q288" s="241"/>
      <c r="R288" s="241"/>
      <c r="S288" s="241"/>
      <c r="T288" s="24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3" t="s">
        <v>136</v>
      </c>
      <c r="AU288" s="243" t="s">
        <v>86</v>
      </c>
      <c r="AV288" s="13" t="s">
        <v>86</v>
      </c>
      <c r="AW288" s="13" t="s">
        <v>32</v>
      </c>
      <c r="AX288" s="13" t="s">
        <v>76</v>
      </c>
      <c r="AY288" s="243" t="s">
        <v>127</v>
      </c>
    </row>
    <row r="289" s="14" customFormat="1">
      <c r="A289" s="14"/>
      <c r="B289" s="244"/>
      <c r="C289" s="245"/>
      <c r="D289" s="234" t="s">
        <v>136</v>
      </c>
      <c r="E289" s="246" t="s">
        <v>1</v>
      </c>
      <c r="F289" s="247" t="s">
        <v>138</v>
      </c>
      <c r="G289" s="245"/>
      <c r="H289" s="248">
        <v>1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136</v>
      </c>
      <c r="AU289" s="254" t="s">
        <v>86</v>
      </c>
      <c r="AV289" s="14" t="s">
        <v>134</v>
      </c>
      <c r="AW289" s="14" t="s">
        <v>32</v>
      </c>
      <c r="AX289" s="14" t="s">
        <v>84</v>
      </c>
      <c r="AY289" s="254" t="s">
        <v>127</v>
      </c>
    </row>
    <row r="290" s="2" customFormat="1" ht="37.8" customHeight="1">
      <c r="A290" s="39"/>
      <c r="B290" s="40"/>
      <c r="C290" s="219" t="s">
        <v>408</v>
      </c>
      <c r="D290" s="219" t="s">
        <v>129</v>
      </c>
      <c r="E290" s="220" t="s">
        <v>409</v>
      </c>
      <c r="F290" s="221" t="s">
        <v>410</v>
      </c>
      <c r="G290" s="222" t="s">
        <v>331</v>
      </c>
      <c r="H290" s="223">
        <v>1</v>
      </c>
      <c r="I290" s="224"/>
      <c r="J290" s="225">
        <f>ROUND(I290*H290,2)</f>
        <v>0</v>
      </c>
      <c r="K290" s="221" t="s">
        <v>133</v>
      </c>
      <c r="L290" s="45"/>
      <c r="M290" s="226" t="s">
        <v>1</v>
      </c>
      <c r="N290" s="227" t="s">
        <v>41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0.017299999999999999</v>
      </c>
      <c r="T290" s="229">
        <f>S290*H290</f>
        <v>0.017299999999999999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134</v>
      </c>
      <c r="AT290" s="230" t="s">
        <v>129</v>
      </c>
      <c r="AU290" s="230" t="s">
        <v>86</v>
      </c>
      <c r="AY290" s="18" t="s">
        <v>127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84</v>
      </c>
      <c r="BK290" s="231">
        <f>ROUND(I290*H290,2)</f>
        <v>0</v>
      </c>
      <c r="BL290" s="18" t="s">
        <v>134</v>
      </c>
      <c r="BM290" s="230" t="s">
        <v>411</v>
      </c>
    </row>
    <row r="291" s="13" customFormat="1">
      <c r="A291" s="13"/>
      <c r="B291" s="232"/>
      <c r="C291" s="233"/>
      <c r="D291" s="234" t="s">
        <v>136</v>
      </c>
      <c r="E291" s="235" t="s">
        <v>1</v>
      </c>
      <c r="F291" s="236" t="s">
        <v>412</v>
      </c>
      <c r="G291" s="233"/>
      <c r="H291" s="237">
        <v>1</v>
      </c>
      <c r="I291" s="238"/>
      <c r="J291" s="233"/>
      <c r="K291" s="233"/>
      <c r="L291" s="239"/>
      <c r="M291" s="240"/>
      <c r="N291" s="241"/>
      <c r="O291" s="241"/>
      <c r="P291" s="241"/>
      <c r="Q291" s="241"/>
      <c r="R291" s="241"/>
      <c r="S291" s="241"/>
      <c r="T291" s="24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3" t="s">
        <v>136</v>
      </c>
      <c r="AU291" s="243" t="s">
        <v>86</v>
      </c>
      <c r="AV291" s="13" t="s">
        <v>86</v>
      </c>
      <c r="AW291" s="13" t="s">
        <v>32</v>
      </c>
      <c r="AX291" s="13" t="s">
        <v>76</v>
      </c>
      <c r="AY291" s="243" t="s">
        <v>127</v>
      </c>
    </row>
    <row r="292" s="14" customFormat="1">
      <c r="A292" s="14"/>
      <c r="B292" s="244"/>
      <c r="C292" s="245"/>
      <c r="D292" s="234" t="s">
        <v>136</v>
      </c>
      <c r="E292" s="246" t="s">
        <v>1</v>
      </c>
      <c r="F292" s="247" t="s">
        <v>138</v>
      </c>
      <c r="G292" s="245"/>
      <c r="H292" s="248">
        <v>1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136</v>
      </c>
      <c r="AU292" s="254" t="s">
        <v>86</v>
      </c>
      <c r="AV292" s="14" t="s">
        <v>134</v>
      </c>
      <c r="AW292" s="14" t="s">
        <v>32</v>
      </c>
      <c r="AX292" s="14" t="s">
        <v>84</v>
      </c>
      <c r="AY292" s="254" t="s">
        <v>127</v>
      </c>
    </row>
    <row r="293" s="2" customFormat="1" ht="44.25" customHeight="1">
      <c r="A293" s="39"/>
      <c r="B293" s="40"/>
      <c r="C293" s="219" t="s">
        <v>413</v>
      </c>
      <c r="D293" s="219" t="s">
        <v>129</v>
      </c>
      <c r="E293" s="220" t="s">
        <v>414</v>
      </c>
      <c r="F293" s="221" t="s">
        <v>415</v>
      </c>
      <c r="G293" s="222" t="s">
        <v>331</v>
      </c>
      <c r="H293" s="223">
        <v>1</v>
      </c>
      <c r="I293" s="224"/>
      <c r="J293" s="225">
        <f>ROUND(I293*H293,2)</f>
        <v>0</v>
      </c>
      <c r="K293" s="221" t="s">
        <v>133</v>
      </c>
      <c r="L293" s="45"/>
      <c r="M293" s="226" t="s">
        <v>1</v>
      </c>
      <c r="N293" s="227" t="s">
        <v>41</v>
      </c>
      <c r="O293" s="92"/>
      <c r="P293" s="228">
        <f>O293*H293</f>
        <v>0</v>
      </c>
      <c r="Q293" s="228">
        <v>0.00167</v>
      </c>
      <c r="R293" s="228">
        <f>Q293*H293</f>
        <v>0.00167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134</v>
      </c>
      <c r="AT293" s="230" t="s">
        <v>129</v>
      </c>
      <c r="AU293" s="230" t="s">
        <v>86</v>
      </c>
      <c r="AY293" s="18" t="s">
        <v>127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84</v>
      </c>
      <c r="BK293" s="231">
        <f>ROUND(I293*H293,2)</f>
        <v>0</v>
      </c>
      <c r="BL293" s="18" t="s">
        <v>134</v>
      </c>
      <c r="BM293" s="230" t="s">
        <v>416</v>
      </c>
    </row>
    <row r="294" s="13" customFormat="1">
      <c r="A294" s="13"/>
      <c r="B294" s="232"/>
      <c r="C294" s="233"/>
      <c r="D294" s="234" t="s">
        <v>136</v>
      </c>
      <c r="E294" s="235" t="s">
        <v>1</v>
      </c>
      <c r="F294" s="236" t="s">
        <v>412</v>
      </c>
      <c r="G294" s="233"/>
      <c r="H294" s="237">
        <v>1</v>
      </c>
      <c r="I294" s="238"/>
      <c r="J294" s="233"/>
      <c r="K294" s="233"/>
      <c r="L294" s="239"/>
      <c r="M294" s="240"/>
      <c r="N294" s="241"/>
      <c r="O294" s="241"/>
      <c r="P294" s="241"/>
      <c r="Q294" s="241"/>
      <c r="R294" s="241"/>
      <c r="S294" s="241"/>
      <c r="T294" s="24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3" t="s">
        <v>136</v>
      </c>
      <c r="AU294" s="243" t="s">
        <v>86</v>
      </c>
      <c r="AV294" s="13" t="s">
        <v>86</v>
      </c>
      <c r="AW294" s="13" t="s">
        <v>32</v>
      </c>
      <c r="AX294" s="13" t="s">
        <v>76</v>
      </c>
      <c r="AY294" s="243" t="s">
        <v>127</v>
      </c>
    </row>
    <row r="295" s="14" customFormat="1">
      <c r="A295" s="14"/>
      <c r="B295" s="244"/>
      <c r="C295" s="245"/>
      <c r="D295" s="234" t="s">
        <v>136</v>
      </c>
      <c r="E295" s="246" t="s">
        <v>1</v>
      </c>
      <c r="F295" s="247" t="s">
        <v>138</v>
      </c>
      <c r="G295" s="245"/>
      <c r="H295" s="248">
        <v>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136</v>
      </c>
      <c r="AU295" s="254" t="s">
        <v>86</v>
      </c>
      <c r="AV295" s="14" t="s">
        <v>134</v>
      </c>
      <c r="AW295" s="14" t="s">
        <v>32</v>
      </c>
      <c r="AX295" s="14" t="s">
        <v>84</v>
      </c>
      <c r="AY295" s="254" t="s">
        <v>127</v>
      </c>
    </row>
    <row r="296" s="2" customFormat="1" ht="37.8" customHeight="1">
      <c r="A296" s="39"/>
      <c r="B296" s="40"/>
      <c r="C296" s="219" t="s">
        <v>417</v>
      </c>
      <c r="D296" s="219" t="s">
        <v>129</v>
      </c>
      <c r="E296" s="220" t="s">
        <v>418</v>
      </c>
      <c r="F296" s="221" t="s">
        <v>419</v>
      </c>
      <c r="G296" s="222" t="s">
        <v>331</v>
      </c>
      <c r="H296" s="223">
        <v>1</v>
      </c>
      <c r="I296" s="224"/>
      <c r="J296" s="225">
        <f>ROUND(I296*H296,2)</f>
        <v>0</v>
      </c>
      <c r="K296" s="221" t="s">
        <v>133</v>
      </c>
      <c r="L296" s="45"/>
      <c r="M296" s="226" t="s">
        <v>1</v>
      </c>
      <c r="N296" s="227" t="s">
        <v>41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0.022599999999999999</v>
      </c>
      <c r="T296" s="229">
        <f>S296*H296</f>
        <v>0.022599999999999999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134</v>
      </c>
      <c r="AT296" s="230" t="s">
        <v>129</v>
      </c>
      <c r="AU296" s="230" t="s">
        <v>86</v>
      </c>
      <c r="AY296" s="18" t="s">
        <v>127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84</v>
      </c>
      <c r="BK296" s="231">
        <f>ROUND(I296*H296,2)</f>
        <v>0</v>
      </c>
      <c r="BL296" s="18" t="s">
        <v>134</v>
      </c>
      <c r="BM296" s="230" t="s">
        <v>420</v>
      </c>
    </row>
    <row r="297" s="13" customFormat="1">
      <c r="A297" s="13"/>
      <c r="B297" s="232"/>
      <c r="C297" s="233"/>
      <c r="D297" s="234" t="s">
        <v>136</v>
      </c>
      <c r="E297" s="235" t="s">
        <v>1</v>
      </c>
      <c r="F297" s="236" t="s">
        <v>421</v>
      </c>
      <c r="G297" s="233"/>
      <c r="H297" s="237">
        <v>1</v>
      </c>
      <c r="I297" s="238"/>
      <c r="J297" s="233"/>
      <c r="K297" s="233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136</v>
      </c>
      <c r="AU297" s="243" t="s">
        <v>86</v>
      </c>
      <c r="AV297" s="13" t="s">
        <v>86</v>
      </c>
      <c r="AW297" s="13" t="s">
        <v>32</v>
      </c>
      <c r="AX297" s="13" t="s">
        <v>76</v>
      </c>
      <c r="AY297" s="243" t="s">
        <v>127</v>
      </c>
    </row>
    <row r="298" s="14" customFormat="1">
      <c r="A298" s="14"/>
      <c r="B298" s="244"/>
      <c r="C298" s="245"/>
      <c r="D298" s="234" t="s">
        <v>136</v>
      </c>
      <c r="E298" s="246" t="s">
        <v>1</v>
      </c>
      <c r="F298" s="247" t="s">
        <v>138</v>
      </c>
      <c r="G298" s="245"/>
      <c r="H298" s="248">
        <v>1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136</v>
      </c>
      <c r="AU298" s="254" t="s">
        <v>86</v>
      </c>
      <c r="AV298" s="14" t="s">
        <v>134</v>
      </c>
      <c r="AW298" s="14" t="s">
        <v>32</v>
      </c>
      <c r="AX298" s="14" t="s">
        <v>84</v>
      </c>
      <c r="AY298" s="254" t="s">
        <v>127</v>
      </c>
    </row>
    <row r="299" s="2" customFormat="1" ht="44.25" customHeight="1">
      <c r="A299" s="39"/>
      <c r="B299" s="40"/>
      <c r="C299" s="219" t="s">
        <v>422</v>
      </c>
      <c r="D299" s="219" t="s">
        <v>129</v>
      </c>
      <c r="E299" s="220" t="s">
        <v>423</v>
      </c>
      <c r="F299" s="221" t="s">
        <v>424</v>
      </c>
      <c r="G299" s="222" t="s">
        <v>331</v>
      </c>
      <c r="H299" s="223">
        <v>1</v>
      </c>
      <c r="I299" s="224"/>
      <c r="J299" s="225">
        <f>ROUND(I299*H299,2)</f>
        <v>0</v>
      </c>
      <c r="K299" s="221" t="s">
        <v>133</v>
      </c>
      <c r="L299" s="45"/>
      <c r="M299" s="226" t="s">
        <v>1</v>
      </c>
      <c r="N299" s="227" t="s">
        <v>41</v>
      </c>
      <c r="O299" s="92"/>
      <c r="P299" s="228">
        <f>O299*H299</f>
        <v>0</v>
      </c>
      <c r="Q299" s="228">
        <v>0.00167</v>
      </c>
      <c r="R299" s="228">
        <f>Q299*H299</f>
        <v>0.00167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134</v>
      </c>
      <c r="AT299" s="230" t="s">
        <v>129</v>
      </c>
      <c r="AU299" s="230" t="s">
        <v>86</v>
      </c>
      <c r="AY299" s="18" t="s">
        <v>127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84</v>
      </c>
      <c r="BK299" s="231">
        <f>ROUND(I299*H299,2)</f>
        <v>0</v>
      </c>
      <c r="BL299" s="18" t="s">
        <v>134</v>
      </c>
      <c r="BM299" s="230" t="s">
        <v>425</v>
      </c>
    </row>
    <row r="300" s="13" customFormat="1">
      <c r="A300" s="13"/>
      <c r="B300" s="232"/>
      <c r="C300" s="233"/>
      <c r="D300" s="234" t="s">
        <v>136</v>
      </c>
      <c r="E300" s="235" t="s">
        <v>1</v>
      </c>
      <c r="F300" s="236" t="s">
        <v>421</v>
      </c>
      <c r="G300" s="233"/>
      <c r="H300" s="237">
        <v>1</v>
      </c>
      <c r="I300" s="238"/>
      <c r="J300" s="233"/>
      <c r="K300" s="233"/>
      <c r="L300" s="239"/>
      <c r="M300" s="240"/>
      <c r="N300" s="241"/>
      <c r="O300" s="241"/>
      <c r="P300" s="241"/>
      <c r="Q300" s="241"/>
      <c r="R300" s="241"/>
      <c r="S300" s="241"/>
      <c r="T300" s="24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3" t="s">
        <v>136</v>
      </c>
      <c r="AU300" s="243" t="s">
        <v>86</v>
      </c>
      <c r="AV300" s="13" t="s">
        <v>86</v>
      </c>
      <c r="AW300" s="13" t="s">
        <v>32</v>
      </c>
      <c r="AX300" s="13" t="s">
        <v>76</v>
      </c>
      <c r="AY300" s="243" t="s">
        <v>127</v>
      </c>
    </row>
    <row r="301" s="14" customFormat="1">
      <c r="A301" s="14"/>
      <c r="B301" s="244"/>
      <c r="C301" s="245"/>
      <c r="D301" s="234" t="s">
        <v>136</v>
      </c>
      <c r="E301" s="246" t="s">
        <v>1</v>
      </c>
      <c r="F301" s="247" t="s">
        <v>138</v>
      </c>
      <c r="G301" s="245"/>
      <c r="H301" s="248">
        <v>1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136</v>
      </c>
      <c r="AU301" s="254" t="s">
        <v>86</v>
      </c>
      <c r="AV301" s="14" t="s">
        <v>134</v>
      </c>
      <c r="AW301" s="14" t="s">
        <v>32</v>
      </c>
      <c r="AX301" s="14" t="s">
        <v>84</v>
      </c>
      <c r="AY301" s="254" t="s">
        <v>127</v>
      </c>
    </row>
    <row r="302" s="2" customFormat="1" ht="37.8" customHeight="1">
      <c r="A302" s="39"/>
      <c r="B302" s="40"/>
      <c r="C302" s="219" t="s">
        <v>426</v>
      </c>
      <c r="D302" s="219" t="s">
        <v>129</v>
      </c>
      <c r="E302" s="220" t="s">
        <v>427</v>
      </c>
      <c r="F302" s="221" t="s">
        <v>428</v>
      </c>
      <c r="G302" s="222" t="s">
        <v>331</v>
      </c>
      <c r="H302" s="223">
        <v>2</v>
      </c>
      <c r="I302" s="224"/>
      <c r="J302" s="225">
        <f>ROUND(I302*H302,2)</f>
        <v>0</v>
      </c>
      <c r="K302" s="221" t="s">
        <v>148</v>
      </c>
      <c r="L302" s="45"/>
      <c r="M302" s="226" t="s">
        <v>1</v>
      </c>
      <c r="N302" s="227" t="s">
        <v>41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0.041849999999999998</v>
      </c>
      <c r="T302" s="229">
        <f>S302*H302</f>
        <v>0.083699999999999997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134</v>
      </c>
      <c r="AT302" s="230" t="s">
        <v>129</v>
      </c>
      <c r="AU302" s="230" t="s">
        <v>86</v>
      </c>
      <c r="AY302" s="18" t="s">
        <v>127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84</v>
      </c>
      <c r="BK302" s="231">
        <f>ROUND(I302*H302,2)</f>
        <v>0</v>
      </c>
      <c r="BL302" s="18" t="s">
        <v>134</v>
      </c>
      <c r="BM302" s="230" t="s">
        <v>429</v>
      </c>
    </row>
    <row r="303" s="2" customFormat="1">
      <c r="A303" s="39"/>
      <c r="B303" s="40"/>
      <c r="C303" s="41"/>
      <c r="D303" s="255" t="s">
        <v>150</v>
      </c>
      <c r="E303" s="41"/>
      <c r="F303" s="256" t="s">
        <v>430</v>
      </c>
      <c r="G303" s="41"/>
      <c r="H303" s="41"/>
      <c r="I303" s="257"/>
      <c r="J303" s="41"/>
      <c r="K303" s="41"/>
      <c r="L303" s="45"/>
      <c r="M303" s="258"/>
      <c r="N303" s="259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150</v>
      </c>
      <c r="AU303" s="18" t="s">
        <v>86</v>
      </c>
    </row>
    <row r="304" s="13" customFormat="1">
      <c r="A304" s="13"/>
      <c r="B304" s="232"/>
      <c r="C304" s="233"/>
      <c r="D304" s="234" t="s">
        <v>136</v>
      </c>
      <c r="E304" s="235" t="s">
        <v>1</v>
      </c>
      <c r="F304" s="236" t="s">
        <v>431</v>
      </c>
      <c r="G304" s="233"/>
      <c r="H304" s="237">
        <v>1</v>
      </c>
      <c r="I304" s="238"/>
      <c r="J304" s="233"/>
      <c r="K304" s="233"/>
      <c r="L304" s="239"/>
      <c r="M304" s="240"/>
      <c r="N304" s="241"/>
      <c r="O304" s="241"/>
      <c r="P304" s="241"/>
      <c r="Q304" s="241"/>
      <c r="R304" s="241"/>
      <c r="S304" s="241"/>
      <c r="T304" s="24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3" t="s">
        <v>136</v>
      </c>
      <c r="AU304" s="243" t="s">
        <v>86</v>
      </c>
      <c r="AV304" s="13" t="s">
        <v>86</v>
      </c>
      <c r="AW304" s="13" t="s">
        <v>32</v>
      </c>
      <c r="AX304" s="13" t="s">
        <v>76</v>
      </c>
      <c r="AY304" s="243" t="s">
        <v>127</v>
      </c>
    </row>
    <row r="305" s="13" customFormat="1">
      <c r="A305" s="13"/>
      <c r="B305" s="232"/>
      <c r="C305" s="233"/>
      <c r="D305" s="234" t="s">
        <v>136</v>
      </c>
      <c r="E305" s="235" t="s">
        <v>1</v>
      </c>
      <c r="F305" s="236" t="s">
        <v>432</v>
      </c>
      <c r="G305" s="233"/>
      <c r="H305" s="237">
        <v>1</v>
      </c>
      <c r="I305" s="238"/>
      <c r="J305" s="233"/>
      <c r="K305" s="233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136</v>
      </c>
      <c r="AU305" s="243" t="s">
        <v>86</v>
      </c>
      <c r="AV305" s="13" t="s">
        <v>86</v>
      </c>
      <c r="AW305" s="13" t="s">
        <v>32</v>
      </c>
      <c r="AX305" s="13" t="s">
        <v>76</v>
      </c>
      <c r="AY305" s="243" t="s">
        <v>127</v>
      </c>
    </row>
    <row r="306" s="14" customFormat="1">
      <c r="A306" s="14"/>
      <c r="B306" s="244"/>
      <c r="C306" s="245"/>
      <c r="D306" s="234" t="s">
        <v>136</v>
      </c>
      <c r="E306" s="246" t="s">
        <v>1</v>
      </c>
      <c r="F306" s="247" t="s">
        <v>138</v>
      </c>
      <c r="G306" s="245"/>
      <c r="H306" s="248">
        <v>2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136</v>
      </c>
      <c r="AU306" s="254" t="s">
        <v>86</v>
      </c>
      <c r="AV306" s="14" t="s">
        <v>134</v>
      </c>
      <c r="AW306" s="14" t="s">
        <v>32</v>
      </c>
      <c r="AX306" s="14" t="s">
        <v>84</v>
      </c>
      <c r="AY306" s="254" t="s">
        <v>127</v>
      </c>
    </row>
    <row r="307" s="2" customFormat="1" ht="44.25" customHeight="1">
      <c r="A307" s="39"/>
      <c r="B307" s="40"/>
      <c r="C307" s="219" t="s">
        <v>433</v>
      </c>
      <c r="D307" s="219" t="s">
        <v>129</v>
      </c>
      <c r="E307" s="220" t="s">
        <v>434</v>
      </c>
      <c r="F307" s="221" t="s">
        <v>435</v>
      </c>
      <c r="G307" s="222" t="s">
        <v>331</v>
      </c>
      <c r="H307" s="223">
        <v>2</v>
      </c>
      <c r="I307" s="224"/>
      <c r="J307" s="225">
        <f>ROUND(I307*H307,2)</f>
        <v>0</v>
      </c>
      <c r="K307" s="221" t="s">
        <v>148</v>
      </c>
      <c r="L307" s="45"/>
      <c r="M307" s="226" t="s">
        <v>1</v>
      </c>
      <c r="N307" s="227" t="s">
        <v>41</v>
      </c>
      <c r="O307" s="92"/>
      <c r="P307" s="228">
        <f>O307*H307</f>
        <v>0</v>
      </c>
      <c r="Q307" s="228">
        <v>0.00282</v>
      </c>
      <c r="R307" s="228">
        <f>Q307*H307</f>
        <v>0.00564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134</v>
      </c>
      <c r="AT307" s="230" t="s">
        <v>129</v>
      </c>
      <c r="AU307" s="230" t="s">
        <v>86</v>
      </c>
      <c r="AY307" s="18" t="s">
        <v>127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84</v>
      </c>
      <c r="BK307" s="231">
        <f>ROUND(I307*H307,2)</f>
        <v>0</v>
      </c>
      <c r="BL307" s="18" t="s">
        <v>134</v>
      </c>
      <c r="BM307" s="230" t="s">
        <v>436</v>
      </c>
    </row>
    <row r="308" s="2" customFormat="1">
      <c r="A308" s="39"/>
      <c r="B308" s="40"/>
      <c r="C308" s="41"/>
      <c r="D308" s="255" t="s">
        <v>150</v>
      </c>
      <c r="E308" s="41"/>
      <c r="F308" s="256" t="s">
        <v>437</v>
      </c>
      <c r="G308" s="41"/>
      <c r="H308" s="41"/>
      <c r="I308" s="257"/>
      <c r="J308" s="41"/>
      <c r="K308" s="41"/>
      <c r="L308" s="45"/>
      <c r="M308" s="258"/>
      <c r="N308" s="259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150</v>
      </c>
      <c r="AU308" s="18" t="s">
        <v>86</v>
      </c>
    </row>
    <row r="309" s="13" customFormat="1">
      <c r="A309" s="13"/>
      <c r="B309" s="232"/>
      <c r="C309" s="233"/>
      <c r="D309" s="234" t="s">
        <v>136</v>
      </c>
      <c r="E309" s="235" t="s">
        <v>1</v>
      </c>
      <c r="F309" s="236" t="s">
        <v>431</v>
      </c>
      <c r="G309" s="233"/>
      <c r="H309" s="237">
        <v>1</v>
      </c>
      <c r="I309" s="238"/>
      <c r="J309" s="233"/>
      <c r="K309" s="233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136</v>
      </c>
      <c r="AU309" s="243" t="s">
        <v>86</v>
      </c>
      <c r="AV309" s="13" t="s">
        <v>86</v>
      </c>
      <c r="AW309" s="13" t="s">
        <v>32</v>
      </c>
      <c r="AX309" s="13" t="s">
        <v>76</v>
      </c>
      <c r="AY309" s="243" t="s">
        <v>127</v>
      </c>
    </row>
    <row r="310" s="13" customFormat="1">
      <c r="A310" s="13"/>
      <c r="B310" s="232"/>
      <c r="C310" s="233"/>
      <c r="D310" s="234" t="s">
        <v>136</v>
      </c>
      <c r="E310" s="235" t="s">
        <v>1</v>
      </c>
      <c r="F310" s="236" t="s">
        <v>432</v>
      </c>
      <c r="G310" s="233"/>
      <c r="H310" s="237">
        <v>1</v>
      </c>
      <c r="I310" s="238"/>
      <c r="J310" s="233"/>
      <c r="K310" s="233"/>
      <c r="L310" s="239"/>
      <c r="M310" s="240"/>
      <c r="N310" s="241"/>
      <c r="O310" s="241"/>
      <c r="P310" s="241"/>
      <c r="Q310" s="241"/>
      <c r="R310" s="241"/>
      <c r="S310" s="241"/>
      <c r="T310" s="24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3" t="s">
        <v>136</v>
      </c>
      <c r="AU310" s="243" t="s">
        <v>86</v>
      </c>
      <c r="AV310" s="13" t="s">
        <v>86</v>
      </c>
      <c r="AW310" s="13" t="s">
        <v>32</v>
      </c>
      <c r="AX310" s="13" t="s">
        <v>76</v>
      </c>
      <c r="AY310" s="243" t="s">
        <v>127</v>
      </c>
    </row>
    <row r="311" s="14" customFormat="1">
      <c r="A311" s="14"/>
      <c r="B311" s="244"/>
      <c r="C311" s="245"/>
      <c r="D311" s="234" t="s">
        <v>136</v>
      </c>
      <c r="E311" s="246" t="s">
        <v>1</v>
      </c>
      <c r="F311" s="247" t="s">
        <v>138</v>
      </c>
      <c r="G311" s="245"/>
      <c r="H311" s="248">
        <v>2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136</v>
      </c>
      <c r="AU311" s="254" t="s">
        <v>86</v>
      </c>
      <c r="AV311" s="14" t="s">
        <v>134</v>
      </c>
      <c r="AW311" s="14" t="s">
        <v>32</v>
      </c>
      <c r="AX311" s="14" t="s">
        <v>84</v>
      </c>
      <c r="AY311" s="254" t="s">
        <v>127</v>
      </c>
    </row>
    <row r="312" s="2" customFormat="1" ht="37.8" customHeight="1">
      <c r="A312" s="39"/>
      <c r="B312" s="40"/>
      <c r="C312" s="219" t="s">
        <v>438</v>
      </c>
      <c r="D312" s="219" t="s">
        <v>129</v>
      </c>
      <c r="E312" s="220" t="s">
        <v>439</v>
      </c>
      <c r="F312" s="221" t="s">
        <v>440</v>
      </c>
      <c r="G312" s="222" t="s">
        <v>331</v>
      </c>
      <c r="H312" s="223">
        <v>1</v>
      </c>
      <c r="I312" s="224"/>
      <c r="J312" s="225">
        <f>ROUND(I312*H312,2)</f>
        <v>0</v>
      </c>
      <c r="K312" s="221" t="s">
        <v>133</v>
      </c>
      <c r="L312" s="45"/>
      <c r="M312" s="226" t="s">
        <v>1</v>
      </c>
      <c r="N312" s="227" t="s">
        <v>41</v>
      </c>
      <c r="O312" s="92"/>
      <c r="P312" s="228">
        <f>O312*H312</f>
        <v>0</v>
      </c>
      <c r="Q312" s="228">
        <v>0</v>
      </c>
      <c r="R312" s="228">
        <f>Q312*H312</f>
        <v>0</v>
      </c>
      <c r="S312" s="228">
        <v>0.16192000000000001</v>
      </c>
      <c r="T312" s="229">
        <f>S312*H312</f>
        <v>0.16192000000000001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134</v>
      </c>
      <c r="AT312" s="230" t="s">
        <v>129</v>
      </c>
      <c r="AU312" s="230" t="s">
        <v>86</v>
      </c>
      <c r="AY312" s="18" t="s">
        <v>127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134</v>
      </c>
      <c r="BM312" s="230" t="s">
        <v>441</v>
      </c>
    </row>
    <row r="313" s="13" customFormat="1">
      <c r="A313" s="13"/>
      <c r="B313" s="232"/>
      <c r="C313" s="233"/>
      <c r="D313" s="234" t="s">
        <v>136</v>
      </c>
      <c r="E313" s="235" t="s">
        <v>1</v>
      </c>
      <c r="F313" s="236" t="s">
        <v>442</v>
      </c>
      <c r="G313" s="233"/>
      <c r="H313" s="237">
        <v>1</v>
      </c>
      <c r="I313" s="238"/>
      <c r="J313" s="233"/>
      <c r="K313" s="233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136</v>
      </c>
      <c r="AU313" s="243" t="s">
        <v>86</v>
      </c>
      <c r="AV313" s="13" t="s">
        <v>86</v>
      </c>
      <c r="AW313" s="13" t="s">
        <v>32</v>
      </c>
      <c r="AX313" s="13" t="s">
        <v>84</v>
      </c>
      <c r="AY313" s="243" t="s">
        <v>127</v>
      </c>
    </row>
    <row r="314" s="2" customFormat="1" ht="44.25" customHeight="1">
      <c r="A314" s="39"/>
      <c r="B314" s="40"/>
      <c r="C314" s="219" t="s">
        <v>443</v>
      </c>
      <c r="D314" s="219" t="s">
        <v>129</v>
      </c>
      <c r="E314" s="220" t="s">
        <v>444</v>
      </c>
      <c r="F314" s="221" t="s">
        <v>445</v>
      </c>
      <c r="G314" s="222" t="s">
        <v>331</v>
      </c>
      <c r="H314" s="223">
        <v>1</v>
      </c>
      <c r="I314" s="224"/>
      <c r="J314" s="225">
        <f>ROUND(I314*H314,2)</f>
        <v>0</v>
      </c>
      <c r="K314" s="221" t="s">
        <v>133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0.0054200000000000003</v>
      </c>
      <c r="R314" s="228">
        <f>Q314*H314</f>
        <v>0.0054200000000000003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134</v>
      </c>
      <c r="AT314" s="230" t="s">
        <v>129</v>
      </c>
      <c r="AU314" s="230" t="s">
        <v>86</v>
      </c>
      <c r="AY314" s="18" t="s">
        <v>127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134</v>
      </c>
      <c r="BM314" s="230" t="s">
        <v>446</v>
      </c>
    </row>
    <row r="315" s="13" customFormat="1">
      <c r="A315" s="13"/>
      <c r="B315" s="232"/>
      <c r="C315" s="233"/>
      <c r="D315" s="234" t="s">
        <v>136</v>
      </c>
      <c r="E315" s="235" t="s">
        <v>1</v>
      </c>
      <c r="F315" s="236" t="s">
        <v>442</v>
      </c>
      <c r="G315" s="233"/>
      <c r="H315" s="237">
        <v>1</v>
      </c>
      <c r="I315" s="238"/>
      <c r="J315" s="233"/>
      <c r="K315" s="233"/>
      <c r="L315" s="239"/>
      <c r="M315" s="240"/>
      <c r="N315" s="241"/>
      <c r="O315" s="241"/>
      <c r="P315" s="241"/>
      <c r="Q315" s="241"/>
      <c r="R315" s="241"/>
      <c r="S315" s="241"/>
      <c r="T315" s="242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3" t="s">
        <v>136</v>
      </c>
      <c r="AU315" s="243" t="s">
        <v>86</v>
      </c>
      <c r="AV315" s="13" t="s">
        <v>86</v>
      </c>
      <c r="AW315" s="13" t="s">
        <v>32</v>
      </c>
      <c r="AX315" s="13" t="s">
        <v>84</v>
      </c>
      <c r="AY315" s="243" t="s">
        <v>127</v>
      </c>
    </row>
    <row r="316" s="2" customFormat="1" ht="24.15" customHeight="1">
      <c r="A316" s="39"/>
      <c r="B316" s="40"/>
      <c r="C316" s="219" t="s">
        <v>447</v>
      </c>
      <c r="D316" s="219" t="s">
        <v>129</v>
      </c>
      <c r="E316" s="220" t="s">
        <v>448</v>
      </c>
      <c r="F316" s="221" t="s">
        <v>449</v>
      </c>
      <c r="G316" s="222" t="s">
        <v>331</v>
      </c>
      <c r="H316" s="223">
        <v>1</v>
      </c>
      <c r="I316" s="224"/>
      <c r="J316" s="225">
        <f>ROUND(I316*H316,2)</f>
        <v>0</v>
      </c>
      <c r="K316" s="221" t="s">
        <v>1</v>
      </c>
      <c r="L316" s="45"/>
      <c r="M316" s="226" t="s">
        <v>1</v>
      </c>
      <c r="N316" s="227" t="s">
        <v>41</v>
      </c>
      <c r="O316" s="92"/>
      <c r="P316" s="228">
        <f>O316*H316</f>
        <v>0</v>
      </c>
      <c r="Q316" s="228">
        <v>0.0088800000000000007</v>
      </c>
      <c r="R316" s="228">
        <f>Q316*H316</f>
        <v>0.0088800000000000007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134</v>
      </c>
      <c r="AT316" s="230" t="s">
        <v>129</v>
      </c>
      <c r="AU316" s="230" t="s">
        <v>86</v>
      </c>
      <c r="AY316" s="18" t="s">
        <v>127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84</v>
      </c>
      <c r="BK316" s="231">
        <f>ROUND(I316*H316,2)</f>
        <v>0</v>
      </c>
      <c r="BL316" s="18" t="s">
        <v>134</v>
      </c>
      <c r="BM316" s="230" t="s">
        <v>450</v>
      </c>
    </row>
    <row r="317" s="13" customFormat="1">
      <c r="A317" s="13"/>
      <c r="B317" s="232"/>
      <c r="C317" s="233"/>
      <c r="D317" s="234" t="s">
        <v>136</v>
      </c>
      <c r="E317" s="235" t="s">
        <v>1</v>
      </c>
      <c r="F317" s="236" t="s">
        <v>451</v>
      </c>
      <c r="G317" s="233"/>
      <c r="H317" s="237">
        <v>1</v>
      </c>
      <c r="I317" s="238"/>
      <c r="J317" s="233"/>
      <c r="K317" s="233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136</v>
      </c>
      <c r="AU317" s="243" t="s">
        <v>86</v>
      </c>
      <c r="AV317" s="13" t="s">
        <v>86</v>
      </c>
      <c r="AW317" s="13" t="s">
        <v>32</v>
      </c>
      <c r="AX317" s="13" t="s">
        <v>76</v>
      </c>
      <c r="AY317" s="243" t="s">
        <v>127</v>
      </c>
    </row>
    <row r="318" s="14" customFormat="1">
      <c r="A318" s="14"/>
      <c r="B318" s="244"/>
      <c r="C318" s="245"/>
      <c r="D318" s="234" t="s">
        <v>136</v>
      </c>
      <c r="E318" s="246" t="s">
        <v>1</v>
      </c>
      <c r="F318" s="247" t="s">
        <v>138</v>
      </c>
      <c r="G318" s="245"/>
      <c r="H318" s="248">
        <v>1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136</v>
      </c>
      <c r="AU318" s="254" t="s">
        <v>86</v>
      </c>
      <c r="AV318" s="14" t="s">
        <v>134</v>
      </c>
      <c r="AW318" s="14" t="s">
        <v>32</v>
      </c>
      <c r="AX318" s="14" t="s">
        <v>84</v>
      </c>
      <c r="AY318" s="254" t="s">
        <v>127</v>
      </c>
    </row>
    <row r="319" s="2" customFormat="1" ht="37.8" customHeight="1">
      <c r="A319" s="39"/>
      <c r="B319" s="40"/>
      <c r="C319" s="219" t="s">
        <v>452</v>
      </c>
      <c r="D319" s="219" t="s">
        <v>129</v>
      </c>
      <c r="E319" s="220" t="s">
        <v>453</v>
      </c>
      <c r="F319" s="221" t="s">
        <v>454</v>
      </c>
      <c r="G319" s="222" t="s">
        <v>331</v>
      </c>
      <c r="H319" s="223">
        <v>1</v>
      </c>
      <c r="I319" s="224"/>
      <c r="J319" s="225">
        <f>ROUND(I319*H319,2)</f>
        <v>0</v>
      </c>
      <c r="K319" s="221" t="s">
        <v>133</v>
      </c>
      <c r="L319" s="45"/>
      <c r="M319" s="226" t="s">
        <v>1</v>
      </c>
      <c r="N319" s="227" t="s">
        <v>41</v>
      </c>
      <c r="O319" s="92"/>
      <c r="P319" s="228">
        <f>O319*H319</f>
        <v>0</v>
      </c>
      <c r="Q319" s="228">
        <v>0</v>
      </c>
      <c r="R319" s="228">
        <f>Q319*H319</f>
        <v>0</v>
      </c>
      <c r="S319" s="228">
        <v>0.27933999999999998</v>
      </c>
      <c r="T319" s="229">
        <f>S319*H319</f>
        <v>0.27933999999999998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134</v>
      </c>
      <c r="AT319" s="230" t="s">
        <v>129</v>
      </c>
      <c r="AU319" s="230" t="s">
        <v>86</v>
      </c>
      <c r="AY319" s="18" t="s">
        <v>127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84</v>
      </c>
      <c r="BK319" s="231">
        <f>ROUND(I319*H319,2)</f>
        <v>0</v>
      </c>
      <c r="BL319" s="18" t="s">
        <v>134</v>
      </c>
      <c r="BM319" s="230" t="s">
        <v>455</v>
      </c>
    </row>
    <row r="320" s="13" customFormat="1">
      <c r="A320" s="13"/>
      <c r="B320" s="232"/>
      <c r="C320" s="233"/>
      <c r="D320" s="234" t="s">
        <v>136</v>
      </c>
      <c r="E320" s="235" t="s">
        <v>1</v>
      </c>
      <c r="F320" s="236" t="s">
        <v>456</v>
      </c>
      <c r="G320" s="233"/>
      <c r="H320" s="237">
        <v>1</v>
      </c>
      <c r="I320" s="238"/>
      <c r="J320" s="233"/>
      <c r="K320" s="233"/>
      <c r="L320" s="239"/>
      <c r="M320" s="240"/>
      <c r="N320" s="241"/>
      <c r="O320" s="241"/>
      <c r="P320" s="241"/>
      <c r="Q320" s="241"/>
      <c r="R320" s="241"/>
      <c r="S320" s="241"/>
      <c r="T320" s="24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3" t="s">
        <v>136</v>
      </c>
      <c r="AU320" s="243" t="s">
        <v>86</v>
      </c>
      <c r="AV320" s="13" t="s">
        <v>86</v>
      </c>
      <c r="AW320" s="13" t="s">
        <v>32</v>
      </c>
      <c r="AX320" s="13" t="s">
        <v>84</v>
      </c>
      <c r="AY320" s="243" t="s">
        <v>127</v>
      </c>
    </row>
    <row r="321" s="2" customFormat="1" ht="44.25" customHeight="1">
      <c r="A321" s="39"/>
      <c r="B321" s="40"/>
      <c r="C321" s="219" t="s">
        <v>457</v>
      </c>
      <c r="D321" s="219" t="s">
        <v>129</v>
      </c>
      <c r="E321" s="220" t="s">
        <v>458</v>
      </c>
      <c r="F321" s="221" t="s">
        <v>459</v>
      </c>
      <c r="G321" s="222" t="s">
        <v>331</v>
      </c>
      <c r="H321" s="223">
        <v>1</v>
      </c>
      <c r="I321" s="224"/>
      <c r="J321" s="225">
        <f>ROUND(I321*H321,2)</f>
        <v>0</v>
      </c>
      <c r="K321" s="221" t="s">
        <v>133</v>
      </c>
      <c r="L321" s="45"/>
      <c r="M321" s="226" t="s">
        <v>1</v>
      </c>
      <c r="N321" s="227" t="s">
        <v>41</v>
      </c>
      <c r="O321" s="92"/>
      <c r="P321" s="228">
        <f>O321*H321</f>
        <v>0</v>
      </c>
      <c r="Q321" s="228">
        <v>0.012919999999999999</v>
      </c>
      <c r="R321" s="228">
        <f>Q321*H321</f>
        <v>0.012919999999999999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134</v>
      </c>
      <c r="AT321" s="230" t="s">
        <v>129</v>
      </c>
      <c r="AU321" s="230" t="s">
        <v>86</v>
      </c>
      <c r="AY321" s="18" t="s">
        <v>127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84</v>
      </c>
      <c r="BK321" s="231">
        <f>ROUND(I321*H321,2)</f>
        <v>0</v>
      </c>
      <c r="BL321" s="18" t="s">
        <v>134</v>
      </c>
      <c r="BM321" s="230" t="s">
        <v>460</v>
      </c>
    </row>
    <row r="322" s="13" customFormat="1">
      <c r="A322" s="13"/>
      <c r="B322" s="232"/>
      <c r="C322" s="233"/>
      <c r="D322" s="234" t="s">
        <v>136</v>
      </c>
      <c r="E322" s="235" t="s">
        <v>1</v>
      </c>
      <c r="F322" s="236" t="s">
        <v>456</v>
      </c>
      <c r="G322" s="233"/>
      <c r="H322" s="237">
        <v>1</v>
      </c>
      <c r="I322" s="238"/>
      <c r="J322" s="233"/>
      <c r="K322" s="233"/>
      <c r="L322" s="239"/>
      <c r="M322" s="240"/>
      <c r="N322" s="241"/>
      <c r="O322" s="241"/>
      <c r="P322" s="241"/>
      <c r="Q322" s="241"/>
      <c r="R322" s="241"/>
      <c r="S322" s="241"/>
      <c r="T322" s="24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3" t="s">
        <v>136</v>
      </c>
      <c r="AU322" s="243" t="s">
        <v>86</v>
      </c>
      <c r="AV322" s="13" t="s">
        <v>86</v>
      </c>
      <c r="AW322" s="13" t="s">
        <v>32</v>
      </c>
      <c r="AX322" s="13" t="s">
        <v>84</v>
      </c>
      <c r="AY322" s="243" t="s">
        <v>127</v>
      </c>
    </row>
    <row r="323" s="2" customFormat="1" ht="37.8" customHeight="1">
      <c r="A323" s="39"/>
      <c r="B323" s="40"/>
      <c r="C323" s="219" t="s">
        <v>461</v>
      </c>
      <c r="D323" s="219" t="s">
        <v>129</v>
      </c>
      <c r="E323" s="220" t="s">
        <v>462</v>
      </c>
      <c r="F323" s="221" t="s">
        <v>463</v>
      </c>
      <c r="G323" s="222" t="s">
        <v>331</v>
      </c>
      <c r="H323" s="223">
        <v>5</v>
      </c>
      <c r="I323" s="224"/>
      <c r="J323" s="225">
        <f>ROUND(I323*H323,2)</f>
        <v>0</v>
      </c>
      <c r="K323" s="221" t="s">
        <v>133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0.73253000000000001</v>
      </c>
      <c r="T323" s="229">
        <f>S323*H323</f>
        <v>3.6626500000000002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134</v>
      </c>
      <c r="AT323" s="230" t="s">
        <v>129</v>
      </c>
      <c r="AU323" s="230" t="s">
        <v>86</v>
      </c>
      <c r="AY323" s="18" t="s">
        <v>127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134</v>
      </c>
      <c r="BM323" s="230" t="s">
        <v>464</v>
      </c>
    </row>
    <row r="324" s="13" customFormat="1">
      <c r="A324" s="13"/>
      <c r="B324" s="232"/>
      <c r="C324" s="233"/>
      <c r="D324" s="234" t="s">
        <v>136</v>
      </c>
      <c r="E324" s="235" t="s">
        <v>1</v>
      </c>
      <c r="F324" s="236" t="s">
        <v>465</v>
      </c>
      <c r="G324" s="233"/>
      <c r="H324" s="237">
        <v>1</v>
      </c>
      <c r="I324" s="238"/>
      <c r="J324" s="233"/>
      <c r="K324" s="233"/>
      <c r="L324" s="239"/>
      <c r="M324" s="240"/>
      <c r="N324" s="241"/>
      <c r="O324" s="241"/>
      <c r="P324" s="241"/>
      <c r="Q324" s="241"/>
      <c r="R324" s="241"/>
      <c r="S324" s="241"/>
      <c r="T324" s="24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3" t="s">
        <v>136</v>
      </c>
      <c r="AU324" s="243" t="s">
        <v>86</v>
      </c>
      <c r="AV324" s="13" t="s">
        <v>86</v>
      </c>
      <c r="AW324" s="13" t="s">
        <v>32</v>
      </c>
      <c r="AX324" s="13" t="s">
        <v>76</v>
      </c>
      <c r="AY324" s="243" t="s">
        <v>127</v>
      </c>
    </row>
    <row r="325" s="13" customFormat="1">
      <c r="A325" s="13"/>
      <c r="B325" s="232"/>
      <c r="C325" s="233"/>
      <c r="D325" s="234" t="s">
        <v>136</v>
      </c>
      <c r="E325" s="235" t="s">
        <v>1</v>
      </c>
      <c r="F325" s="236" t="s">
        <v>466</v>
      </c>
      <c r="G325" s="233"/>
      <c r="H325" s="237">
        <v>1</v>
      </c>
      <c r="I325" s="238"/>
      <c r="J325" s="233"/>
      <c r="K325" s="233"/>
      <c r="L325" s="239"/>
      <c r="M325" s="240"/>
      <c r="N325" s="241"/>
      <c r="O325" s="241"/>
      <c r="P325" s="241"/>
      <c r="Q325" s="241"/>
      <c r="R325" s="241"/>
      <c r="S325" s="241"/>
      <c r="T325" s="24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3" t="s">
        <v>136</v>
      </c>
      <c r="AU325" s="243" t="s">
        <v>86</v>
      </c>
      <c r="AV325" s="13" t="s">
        <v>86</v>
      </c>
      <c r="AW325" s="13" t="s">
        <v>32</v>
      </c>
      <c r="AX325" s="13" t="s">
        <v>76</v>
      </c>
      <c r="AY325" s="243" t="s">
        <v>127</v>
      </c>
    </row>
    <row r="326" s="13" customFormat="1">
      <c r="A326" s="13"/>
      <c r="B326" s="232"/>
      <c r="C326" s="233"/>
      <c r="D326" s="234" t="s">
        <v>136</v>
      </c>
      <c r="E326" s="235" t="s">
        <v>1</v>
      </c>
      <c r="F326" s="236" t="s">
        <v>467</v>
      </c>
      <c r="G326" s="233"/>
      <c r="H326" s="237">
        <v>1</v>
      </c>
      <c r="I326" s="238"/>
      <c r="J326" s="233"/>
      <c r="K326" s="233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136</v>
      </c>
      <c r="AU326" s="243" t="s">
        <v>86</v>
      </c>
      <c r="AV326" s="13" t="s">
        <v>86</v>
      </c>
      <c r="AW326" s="13" t="s">
        <v>32</v>
      </c>
      <c r="AX326" s="13" t="s">
        <v>76</v>
      </c>
      <c r="AY326" s="243" t="s">
        <v>127</v>
      </c>
    </row>
    <row r="327" s="13" customFormat="1">
      <c r="A327" s="13"/>
      <c r="B327" s="232"/>
      <c r="C327" s="233"/>
      <c r="D327" s="234" t="s">
        <v>136</v>
      </c>
      <c r="E327" s="235" t="s">
        <v>1</v>
      </c>
      <c r="F327" s="236" t="s">
        <v>468</v>
      </c>
      <c r="G327" s="233"/>
      <c r="H327" s="237">
        <v>1</v>
      </c>
      <c r="I327" s="238"/>
      <c r="J327" s="233"/>
      <c r="K327" s="233"/>
      <c r="L327" s="239"/>
      <c r="M327" s="240"/>
      <c r="N327" s="241"/>
      <c r="O327" s="241"/>
      <c r="P327" s="241"/>
      <c r="Q327" s="241"/>
      <c r="R327" s="241"/>
      <c r="S327" s="241"/>
      <c r="T327" s="24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3" t="s">
        <v>136</v>
      </c>
      <c r="AU327" s="243" t="s">
        <v>86</v>
      </c>
      <c r="AV327" s="13" t="s">
        <v>86</v>
      </c>
      <c r="AW327" s="13" t="s">
        <v>32</v>
      </c>
      <c r="AX327" s="13" t="s">
        <v>76</v>
      </c>
      <c r="AY327" s="243" t="s">
        <v>127</v>
      </c>
    </row>
    <row r="328" s="13" customFormat="1">
      <c r="A328" s="13"/>
      <c r="B328" s="232"/>
      <c r="C328" s="233"/>
      <c r="D328" s="234" t="s">
        <v>136</v>
      </c>
      <c r="E328" s="235" t="s">
        <v>1</v>
      </c>
      <c r="F328" s="236" t="s">
        <v>469</v>
      </c>
      <c r="G328" s="233"/>
      <c r="H328" s="237">
        <v>1</v>
      </c>
      <c r="I328" s="238"/>
      <c r="J328" s="233"/>
      <c r="K328" s="233"/>
      <c r="L328" s="239"/>
      <c r="M328" s="240"/>
      <c r="N328" s="241"/>
      <c r="O328" s="241"/>
      <c r="P328" s="241"/>
      <c r="Q328" s="241"/>
      <c r="R328" s="241"/>
      <c r="S328" s="241"/>
      <c r="T328" s="24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3" t="s">
        <v>136</v>
      </c>
      <c r="AU328" s="243" t="s">
        <v>86</v>
      </c>
      <c r="AV328" s="13" t="s">
        <v>86</v>
      </c>
      <c r="AW328" s="13" t="s">
        <v>32</v>
      </c>
      <c r="AX328" s="13" t="s">
        <v>76</v>
      </c>
      <c r="AY328" s="243" t="s">
        <v>127</v>
      </c>
    </row>
    <row r="329" s="14" customFormat="1">
      <c r="A329" s="14"/>
      <c r="B329" s="244"/>
      <c r="C329" s="245"/>
      <c r="D329" s="234" t="s">
        <v>136</v>
      </c>
      <c r="E329" s="246" t="s">
        <v>1</v>
      </c>
      <c r="F329" s="247" t="s">
        <v>138</v>
      </c>
      <c r="G329" s="245"/>
      <c r="H329" s="248">
        <v>5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136</v>
      </c>
      <c r="AU329" s="254" t="s">
        <v>86</v>
      </c>
      <c r="AV329" s="14" t="s">
        <v>134</v>
      </c>
      <c r="AW329" s="14" t="s">
        <v>32</v>
      </c>
      <c r="AX329" s="14" t="s">
        <v>84</v>
      </c>
      <c r="AY329" s="254" t="s">
        <v>127</v>
      </c>
    </row>
    <row r="330" s="2" customFormat="1" ht="44.25" customHeight="1">
      <c r="A330" s="39"/>
      <c r="B330" s="40"/>
      <c r="C330" s="219" t="s">
        <v>470</v>
      </c>
      <c r="D330" s="219" t="s">
        <v>129</v>
      </c>
      <c r="E330" s="220" t="s">
        <v>471</v>
      </c>
      <c r="F330" s="221" t="s">
        <v>472</v>
      </c>
      <c r="G330" s="222" t="s">
        <v>331</v>
      </c>
      <c r="H330" s="223">
        <v>5</v>
      </c>
      <c r="I330" s="224"/>
      <c r="J330" s="225">
        <f>ROUND(I330*H330,2)</f>
        <v>0</v>
      </c>
      <c r="K330" s="221" t="s">
        <v>133</v>
      </c>
      <c r="L330" s="45"/>
      <c r="M330" s="226" t="s">
        <v>1</v>
      </c>
      <c r="N330" s="227" t="s">
        <v>41</v>
      </c>
      <c r="O330" s="92"/>
      <c r="P330" s="228">
        <f>O330*H330</f>
        <v>0</v>
      </c>
      <c r="Q330" s="228">
        <v>0.023189999999999999</v>
      </c>
      <c r="R330" s="228">
        <f>Q330*H330</f>
        <v>0.11595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134</v>
      </c>
      <c r="AT330" s="230" t="s">
        <v>129</v>
      </c>
      <c r="AU330" s="230" t="s">
        <v>86</v>
      </c>
      <c r="AY330" s="18" t="s">
        <v>127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84</v>
      </c>
      <c r="BK330" s="231">
        <f>ROUND(I330*H330,2)</f>
        <v>0</v>
      </c>
      <c r="BL330" s="18" t="s">
        <v>134</v>
      </c>
      <c r="BM330" s="230" t="s">
        <v>473</v>
      </c>
    </row>
    <row r="331" s="13" customFormat="1">
      <c r="A331" s="13"/>
      <c r="B331" s="232"/>
      <c r="C331" s="233"/>
      <c r="D331" s="234" t="s">
        <v>136</v>
      </c>
      <c r="E331" s="235" t="s">
        <v>1</v>
      </c>
      <c r="F331" s="236" t="s">
        <v>465</v>
      </c>
      <c r="G331" s="233"/>
      <c r="H331" s="237">
        <v>1</v>
      </c>
      <c r="I331" s="238"/>
      <c r="J331" s="233"/>
      <c r="K331" s="233"/>
      <c r="L331" s="239"/>
      <c r="M331" s="240"/>
      <c r="N331" s="241"/>
      <c r="O331" s="241"/>
      <c r="P331" s="241"/>
      <c r="Q331" s="241"/>
      <c r="R331" s="241"/>
      <c r="S331" s="241"/>
      <c r="T331" s="24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3" t="s">
        <v>136</v>
      </c>
      <c r="AU331" s="243" t="s">
        <v>86</v>
      </c>
      <c r="AV331" s="13" t="s">
        <v>86</v>
      </c>
      <c r="AW331" s="13" t="s">
        <v>32</v>
      </c>
      <c r="AX331" s="13" t="s">
        <v>76</v>
      </c>
      <c r="AY331" s="243" t="s">
        <v>127</v>
      </c>
    </row>
    <row r="332" s="13" customFormat="1">
      <c r="A332" s="13"/>
      <c r="B332" s="232"/>
      <c r="C332" s="233"/>
      <c r="D332" s="234" t="s">
        <v>136</v>
      </c>
      <c r="E332" s="235" t="s">
        <v>1</v>
      </c>
      <c r="F332" s="236" t="s">
        <v>466</v>
      </c>
      <c r="G332" s="233"/>
      <c r="H332" s="237">
        <v>1</v>
      </c>
      <c r="I332" s="238"/>
      <c r="J332" s="233"/>
      <c r="K332" s="233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136</v>
      </c>
      <c r="AU332" s="243" t="s">
        <v>86</v>
      </c>
      <c r="AV332" s="13" t="s">
        <v>86</v>
      </c>
      <c r="AW332" s="13" t="s">
        <v>32</v>
      </c>
      <c r="AX332" s="13" t="s">
        <v>76</v>
      </c>
      <c r="AY332" s="243" t="s">
        <v>127</v>
      </c>
    </row>
    <row r="333" s="13" customFormat="1">
      <c r="A333" s="13"/>
      <c r="B333" s="232"/>
      <c r="C333" s="233"/>
      <c r="D333" s="234" t="s">
        <v>136</v>
      </c>
      <c r="E333" s="235" t="s">
        <v>1</v>
      </c>
      <c r="F333" s="236" t="s">
        <v>467</v>
      </c>
      <c r="G333" s="233"/>
      <c r="H333" s="237">
        <v>1</v>
      </c>
      <c r="I333" s="238"/>
      <c r="J333" s="233"/>
      <c r="K333" s="233"/>
      <c r="L333" s="239"/>
      <c r="M333" s="240"/>
      <c r="N333" s="241"/>
      <c r="O333" s="241"/>
      <c r="P333" s="241"/>
      <c r="Q333" s="241"/>
      <c r="R333" s="241"/>
      <c r="S333" s="241"/>
      <c r="T333" s="24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3" t="s">
        <v>136</v>
      </c>
      <c r="AU333" s="243" t="s">
        <v>86</v>
      </c>
      <c r="AV333" s="13" t="s">
        <v>86</v>
      </c>
      <c r="AW333" s="13" t="s">
        <v>32</v>
      </c>
      <c r="AX333" s="13" t="s">
        <v>76</v>
      </c>
      <c r="AY333" s="243" t="s">
        <v>127</v>
      </c>
    </row>
    <row r="334" s="13" customFormat="1">
      <c r="A334" s="13"/>
      <c r="B334" s="232"/>
      <c r="C334" s="233"/>
      <c r="D334" s="234" t="s">
        <v>136</v>
      </c>
      <c r="E334" s="235" t="s">
        <v>1</v>
      </c>
      <c r="F334" s="236" t="s">
        <v>468</v>
      </c>
      <c r="G334" s="233"/>
      <c r="H334" s="237">
        <v>1</v>
      </c>
      <c r="I334" s="238"/>
      <c r="J334" s="233"/>
      <c r="K334" s="233"/>
      <c r="L334" s="239"/>
      <c r="M334" s="240"/>
      <c r="N334" s="241"/>
      <c r="O334" s="241"/>
      <c r="P334" s="241"/>
      <c r="Q334" s="241"/>
      <c r="R334" s="241"/>
      <c r="S334" s="241"/>
      <c r="T334" s="24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3" t="s">
        <v>136</v>
      </c>
      <c r="AU334" s="243" t="s">
        <v>86</v>
      </c>
      <c r="AV334" s="13" t="s">
        <v>86</v>
      </c>
      <c r="AW334" s="13" t="s">
        <v>32</v>
      </c>
      <c r="AX334" s="13" t="s">
        <v>76</v>
      </c>
      <c r="AY334" s="243" t="s">
        <v>127</v>
      </c>
    </row>
    <row r="335" s="13" customFormat="1">
      <c r="A335" s="13"/>
      <c r="B335" s="232"/>
      <c r="C335" s="233"/>
      <c r="D335" s="234" t="s">
        <v>136</v>
      </c>
      <c r="E335" s="235" t="s">
        <v>1</v>
      </c>
      <c r="F335" s="236" t="s">
        <v>469</v>
      </c>
      <c r="G335" s="233"/>
      <c r="H335" s="237">
        <v>1</v>
      </c>
      <c r="I335" s="238"/>
      <c r="J335" s="233"/>
      <c r="K335" s="233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136</v>
      </c>
      <c r="AU335" s="243" t="s">
        <v>86</v>
      </c>
      <c r="AV335" s="13" t="s">
        <v>86</v>
      </c>
      <c r="AW335" s="13" t="s">
        <v>32</v>
      </c>
      <c r="AX335" s="13" t="s">
        <v>76</v>
      </c>
      <c r="AY335" s="243" t="s">
        <v>127</v>
      </c>
    </row>
    <row r="336" s="14" customFormat="1">
      <c r="A336" s="14"/>
      <c r="B336" s="244"/>
      <c r="C336" s="245"/>
      <c r="D336" s="234" t="s">
        <v>136</v>
      </c>
      <c r="E336" s="246" t="s">
        <v>1</v>
      </c>
      <c r="F336" s="247" t="s">
        <v>138</v>
      </c>
      <c r="G336" s="245"/>
      <c r="H336" s="248">
        <v>5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136</v>
      </c>
      <c r="AU336" s="254" t="s">
        <v>86</v>
      </c>
      <c r="AV336" s="14" t="s">
        <v>134</v>
      </c>
      <c r="AW336" s="14" t="s">
        <v>32</v>
      </c>
      <c r="AX336" s="14" t="s">
        <v>84</v>
      </c>
      <c r="AY336" s="254" t="s">
        <v>127</v>
      </c>
    </row>
    <row r="337" s="2" customFormat="1" ht="37.8" customHeight="1">
      <c r="A337" s="39"/>
      <c r="B337" s="40"/>
      <c r="C337" s="219" t="s">
        <v>474</v>
      </c>
      <c r="D337" s="219" t="s">
        <v>129</v>
      </c>
      <c r="E337" s="220" t="s">
        <v>475</v>
      </c>
      <c r="F337" s="221" t="s">
        <v>476</v>
      </c>
      <c r="G337" s="222" t="s">
        <v>331</v>
      </c>
      <c r="H337" s="223">
        <v>1</v>
      </c>
      <c r="I337" s="224"/>
      <c r="J337" s="225">
        <f>ROUND(I337*H337,2)</f>
        <v>0</v>
      </c>
      <c r="K337" s="221" t="s">
        <v>133</v>
      </c>
      <c r="L337" s="45"/>
      <c r="M337" s="226" t="s">
        <v>1</v>
      </c>
      <c r="N337" s="227" t="s">
        <v>41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2.7799999999999998</v>
      </c>
      <c r="T337" s="229">
        <f>S337*H337</f>
        <v>2.7799999999999998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134</v>
      </c>
      <c r="AT337" s="230" t="s">
        <v>129</v>
      </c>
      <c r="AU337" s="230" t="s">
        <v>86</v>
      </c>
      <c r="AY337" s="18" t="s">
        <v>127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84</v>
      </c>
      <c r="BK337" s="231">
        <f>ROUND(I337*H337,2)</f>
        <v>0</v>
      </c>
      <c r="BL337" s="18" t="s">
        <v>134</v>
      </c>
      <c r="BM337" s="230" t="s">
        <v>477</v>
      </c>
    </row>
    <row r="338" s="13" customFormat="1">
      <c r="A338" s="13"/>
      <c r="B338" s="232"/>
      <c r="C338" s="233"/>
      <c r="D338" s="234" t="s">
        <v>136</v>
      </c>
      <c r="E338" s="235" t="s">
        <v>1</v>
      </c>
      <c r="F338" s="236" t="s">
        <v>478</v>
      </c>
      <c r="G338" s="233"/>
      <c r="H338" s="237">
        <v>1</v>
      </c>
      <c r="I338" s="238"/>
      <c r="J338" s="233"/>
      <c r="K338" s="233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136</v>
      </c>
      <c r="AU338" s="243" t="s">
        <v>86</v>
      </c>
      <c r="AV338" s="13" t="s">
        <v>86</v>
      </c>
      <c r="AW338" s="13" t="s">
        <v>32</v>
      </c>
      <c r="AX338" s="13" t="s">
        <v>84</v>
      </c>
      <c r="AY338" s="243" t="s">
        <v>127</v>
      </c>
    </row>
    <row r="339" s="2" customFormat="1" ht="44.25" customHeight="1">
      <c r="A339" s="39"/>
      <c r="B339" s="40"/>
      <c r="C339" s="219" t="s">
        <v>479</v>
      </c>
      <c r="D339" s="219" t="s">
        <v>129</v>
      </c>
      <c r="E339" s="220" t="s">
        <v>480</v>
      </c>
      <c r="F339" s="221" t="s">
        <v>481</v>
      </c>
      <c r="G339" s="222" t="s">
        <v>331</v>
      </c>
      <c r="H339" s="223">
        <v>1</v>
      </c>
      <c r="I339" s="224"/>
      <c r="J339" s="225">
        <f>ROUND(I339*H339,2)</f>
        <v>0</v>
      </c>
      <c r="K339" s="221" t="s">
        <v>133</v>
      </c>
      <c r="L339" s="45"/>
      <c r="M339" s="226" t="s">
        <v>1</v>
      </c>
      <c r="N339" s="227" t="s">
        <v>41</v>
      </c>
      <c r="O339" s="92"/>
      <c r="P339" s="228">
        <f>O339*H339</f>
        <v>0</v>
      </c>
      <c r="Q339" s="228">
        <v>0.048090000000000001</v>
      </c>
      <c r="R339" s="228">
        <f>Q339*H339</f>
        <v>0.048090000000000001</v>
      </c>
      <c r="S339" s="228">
        <v>0</v>
      </c>
      <c r="T339" s="22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0" t="s">
        <v>134</v>
      </c>
      <c r="AT339" s="230" t="s">
        <v>129</v>
      </c>
      <c r="AU339" s="230" t="s">
        <v>86</v>
      </c>
      <c r="AY339" s="18" t="s">
        <v>127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8" t="s">
        <v>84</v>
      </c>
      <c r="BK339" s="231">
        <f>ROUND(I339*H339,2)</f>
        <v>0</v>
      </c>
      <c r="BL339" s="18" t="s">
        <v>134</v>
      </c>
      <c r="BM339" s="230" t="s">
        <v>482</v>
      </c>
    </row>
    <row r="340" s="13" customFormat="1">
      <c r="A340" s="13"/>
      <c r="B340" s="232"/>
      <c r="C340" s="233"/>
      <c r="D340" s="234" t="s">
        <v>136</v>
      </c>
      <c r="E340" s="235" t="s">
        <v>1</v>
      </c>
      <c r="F340" s="236" t="s">
        <v>478</v>
      </c>
      <c r="G340" s="233"/>
      <c r="H340" s="237">
        <v>1</v>
      </c>
      <c r="I340" s="238"/>
      <c r="J340" s="233"/>
      <c r="K340" s="233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136</v>
      </c>
      <c r="AU340" s="243" t="s">
        <v>86</v>
      </c>
      <c r="AV340" s="13" t="s">
        <v>86</v>
      </c>
      <c r="AW340" s="13" t="s">
        <v>32</v>
      </c>
      <c r="AX340" s="13" t="s">
        <v>84</v>
      </c>
      <c r="AY340" s="243" t="s">
        <v>127</v>
      </c>
    </row>
    <row r="341" s="2" customFormat="1" ht="44.25" customHeight="1">
      <c r="A341" s="39"/>
      <c r="B341" s="40"/>
      <c r="C341" s="219" t="s">
        <v>483</v>
      </c>
      <c r="D341" s="219" t="s">
        <v>129</v>
      </c>
      <c r="E341" s="220" t="s">
        <v>484</v>
      </c>
      <c r="F341" s="221" t="s">
        <v>485</v>
      </c>
      <c r="G341" s="222" t="s">
        <v>331</v>
      </c>
      <c r="H341" s="223">
        <v>4</v>
      </c>
      <c r="I341" s="224"/>
      <c r="J341" s="225">
        <f>ROUND(I341*H341,2)</f>
        <v>0</v>
      </c>
      <c r="K341" s="221" t="s">
        <v>1</v>
      </c>
      <c r="L341" s="45"/>
      <c r="M341" s="226" t="s">
        <v>1</v>
      </c>
      <c r="N341" s="227" t="s">
        <v>41</v>
      </c>
      <c r="O341" s="92"/>
      <c r="P341" s="228">
        <f>O341*H341</f>
        <v>0</v>
      </c>
      <c r="Q341" s="228">
        <v>0.05518</v>
      </c>
      <c r="R341" s="228">
        <f>Q341*H341</f>
        <v>0.22072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134</v>
      </c>
      <c r="AT341" s="230" t="s">
        <v>129</v>
      </c>
      <c r="AU341" s="230" t="s">
        <v>86</v>
      </c>
      <c r="AY341" s="18" t="s">
        <v>127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84</v>
      </c>
      <c r="BK341" s="231">
        <f>ROUND(I341*H341,2)</f>
        <v>0</v>
      </c>
      <c r="BL341" s="18" t="s">
        <v>134</v>
      </c>
      <c r="BM341" s="230" t="s">
        <v>486</v>
      </c>
    </row>
    <row r="342" s="2" customFormat="1">
      <c r="A342" s="39"/>
      <c r="B342" s="40"/>
      <c r="C342" s="41"/>
      <c r="D342" s="234" t="s">
        <v>206</v>
      </c>
      <c r="E342" s="41"/>
      <c r="F342" s="280" t="s">
        <v>487</v>
      </c>
      <c r="G342" s="41"/>
      <c r="H342" s="41"/>
      <c r="I342" s="257"/>
      <c r="J342" s="41"/>
      <c r="K342" s="41"/>
      <c r="L342" s="45"/>
      <c r="M342" s="258"/>
      <c r="N342" s="259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206</v>
      </c>
      <c r="AU342" s="18" t="s">
        <v>86</v>
      </c>
    </row>
    <row r="343" s="15" customFormat="1">
      <c r="A343" s="15"/>
      <c r="B343" s="260"/>
      <c r="C343" s="261"/>
      <c r="D343" s="234" t="s">
        <v>136</v>
      </c>
      <c r="E343" s="262" t="s">
        <v>1</v>
      </c>
      <c r="F343" s="263" t="s">
        <v>488</v>
      </c>
      <c r="G343" s="261"/>
      <c r="H343" s="262" t="s">
        <v>1</v>
      </c>
      <c r="I343" s="264"/>
      <c r="J343" s="261"/>
      <c r="K343" s="261"/>
      <c r="L343" s="265"/>
      <c r="M343" s="266"/>
      <c r="N343" s="267"/>
      <c r="O343" s="267"/>
      <c r="P343" s="267"/>
      <c r="Q343" s="267"/>
      <c r="R343" s="267"/>
      <c r="S343" s="267"/>
      <c r="T343" s="26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9" t="s">
        <v>136</v>
      </c>
      <c r="AU343" s="269" t="s">
        <v>86</v>
      </c>
      <c r="AV343" s="15" t="s">
        <v>84</v>
      </c>
      <c r="AW343" s="15" t="s">
        <v>32</v>
      </c>
      <c r="AX343" s="15" t="s">
        <v>76</v>
      </c>
      <c r="AY343" s="269" t="s">
        <v>127</v>
      </c>
    </row>
    <row r="344" s="13" customFormat="1">
      <c r="A344" s="13"/>
      <c r="B344" s="232"/>
      <c r="C344" s="233"/>
      <c r="D344" s="234" t="s">
        <v>136</v>
      </c>
      <c r="E344" s="235" t="s">
        <v>1</v>
      </c>
      <c r="F344" s="236" t="s">
        <v>489</v>
      </c>
      <c r="G344" s="233"/>
      <c r="H344" s="237">
        <v>1</v>
      </c>
      <c r="I344" s="238"/>
      <c r="J344" s="233"/>
      <c r="K344" s="233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136</v>
      </c>
      <c r="AU344" s="243" t="s">
        <v>86</v>
      </c>
      <c r="AV344" s="13" t="s">
        <v>86</v>
      </c>
      <c r="AW344" s="13" t="s">
        <v>32</v>
      </c>
      <c r="AX344" s="13" t="s">
        <v>76</v>
      </c>
      <c r="AY344" s="243" t="s">
        <v>127</v>
      </c>
    </row>
    <row r="345" s="13" customFormat="1">
      <c r="A345" s="13"/>
      <c r="B345" s="232"/>
      <c r="C345" s="233"/>
      <c r="D345" s="234" t="s">
        <v>136</v>
      </c>
      <c r="E345" s="235" t="s">
        <v>1</v>
      </c>
      <c r="F345" s="236" t="s">
        <v>490</v>
      </c>
      <c r="G345" s="233"/>
      <c r="H345" s="237">
        <v>1</v>
      </c>
      <c r="I345" s="238"/>
      <c r="J345" s="233"/>
      <c r="K345" s="233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136</v>
      </c>
      <c r="AU345" s="243" t="s">
        <v>86</v>
      </c>
      <c r="AV345" s="13" t="s">
        <v>86</v>
      </c>
      <c r="AW345" s="13" t="s">
        <v>32</v>
      </c>
      <c r="AX345" s="13" t="s">
        <v>76</v>
      </c>
      <c r="AY345" s="243" t="s">
        <v>127</v>
      </c>
    </row>
    <row r="346" s="13" customFormat="1">
      <c r="A346" s="13"/>
      <c r="B346" s="232"/>
      <c r="C346" s="233"/>
      <c r="D346" s="234" t="s">
        <v>136</v>
      </c>
      <c r="E346" s="235" t="s">
        <v>1</v>
      </c>
      <c r="F346" s="236" t="s">
        <v>491</v>
      </c>
      <c r="G346" s="233"/>
      <c r="H346" s="237">
        <v>1</v>
      </c>
      <c r="I346" s="238"/>
      <c r="J346" s="233"/>
      <c r="K346" s="233"/>
      <c r="L346" s="239"/>
      <c r="M346" s="240"/>
      <c r="N346" s="241"/>
      <c r="O346" s="241"/>
      <c r="P346" s="241"/>
      <c r="Q346" s="241"/>
      <c r="R346" s="241"/>
      <c r="S346" s="241"/>
      <c r="T346" s="24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3" t="s">
        <v>136</v>
      </c>
      <c r="AU346" s="243" t="s">
        <v>86</v>
      </c>
      <c r="AV346" s="13" t="s">
        <v>86</v>
      </c>
      <c r="AW346" s="13" t="s">
        <v>32</v>
      </c>
      <c r="AX346" s="13" t="s">
        <v>76</v>
      </c>
      <c r="AY346" s="243" t="s">
        <v>127</v>
      </c>
    </row>
    <row r="347" s="13" customFormat="1">
      <c r="A347" s="13"/>
      <c r="B347" s="232"/>
      <c r="C347" s="233"/>
      <c r="D347" s="234" t="s">
        <v>136</v>
      </c>
      <c r="E347" s="235" t="s">
        <v>1</v>
      </c>
      <c r="F347" s="236" t="s">
        <v>492</v>
      </c>
      <c r="G347" s="233"/>
      <c r="H347" s="237">
        <v>1</v>
      </c>
      <c r="I347" s="238"/>
      <c r="J347" s="233"/>
      <c r="K347" s="233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136</v>
      </c>
      <c r="AU347" s="243" t="s">
        <v>86</v>
      </c>
      <c r="AV347" s="13" t="s">
        <v>86</v>
      </c>
      <c r="AW347" s="13" t="s">
        <v>32</v>
      </c>
      <c r="AX347" s="13" t="s">
        <v>76</v>
      </c>
      <c r="AY347" s="243" t="s">
        <v>127</v>
      </c>
    </row>
    <row r="348" s="14" customFormat="1">
      <c r="A348" s="14"/>
      <c r="B348" s="244"/>
      <c r="C348" s="245"/>
      <c r="D348" s="234" t="s">
        <v>136</v>
      </c>
      <c r="E348" s="246" t="s">
        <v>1</v>
      </c>
      <c r="F348" s="247" t="s">
        <v>138</v>
      </c>
      <c r="G348" s="245"/>
      <c r="H348" s="248">
        <v>4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136</v>
      </c>
      <c r="AU348" s="254" t="s">
        <v>86</v>
      </c>
      <c r="AV348" s="14" t="s">
        <v>134</v>
      </c>
      <c r="AW348" s="14" t="s">
        <v>32</v>
      </c>
      <c r="AX348" s="14" t="s">
        <v>84</v>
      </c>
      <c r="AY348" s="254" t="s">
        <v>127</v>
      </c>
    </row>
    <row r="349" s="2" customFormat="1" ht="37.8" customHeight="1">
      <c r="A349" s="39"/>
      <c r="B349" s="40"/>
      <c r="C349" s="219" t="s">
        <v>493</v>
      </c>
      <c r="D349" s="219" t="s">
        <v>129</v>
      </c>
      <c r="E349" s="220" t="s">
        <v>494</v>
      </c>
      <c r="F349" s="221" t="s">
        <v>495</v>
      </c>
      <c r="G349" s="222" t="s">
        <v>331</v>
      </c>
      <c r="H349" s="223">
        <v>4</v>
      </c>
      <c r="I349" s="224"/>
      <c r="J349" s="225">
        <f>ROUND(I349*H349,2)</f>
        <v>0</v>
      </c>
      <c r="K349" s="221" t="s">
        <v>1</v>
      </c>
      <c r="L349" s="45"/>
      <c r="M349" s="226" t="s">
        <v>1</v>
      </c>
      <c r="N349" s="227" t="s">
        <v>41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5.6399999999999997</v>
      </c>
      <c r="T349" s="229">
        <f>S349*H349</f>
        <v>22.559999999999999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134</v>
      </c>
      <c r="AT349" s="230" t="s">
        <v>129</v>
      </c>
      <c r="AU349" s="230" t="s">
        <v>86</v>
      </c>
      <c r="AY349" s="18" t="s">
        <v>127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84</v>
      </c>
      <c r="BK349" s="231">
        <f>ROUND(I349*H349,2)</f>
        <v>0</v>
      </c>
      <c r="BL349" s="18" t="s">
        <v>134</v>
      </c>
      <c r="BM349" s="230" t="s">
        <v>496</v>
      </c>
    </row>
    <row r="350" s="2" customFormat="1">
      <c r="A350" s="39"/>
      <c r="B350" s="40"/>
      <c r="C350" s="41"/>
      <c r="D350" s="234" t="s">
        <v>206</v>
      </c>
      <c r="E350" s="41"/>
      <c r="F350" s="280" t="s">
        <v>497</v>
      </c>
      <c r="G350" s="41"/>
      <c r="H350" s="41"/>
      <c r="I350" s="257"/>
      <c r="J350" s="41"/>
      <c r="K350" s="41"/>
      <c r="L350" s="45"/>
      <c r="M350" s="258"/>
      <c r="N350" s="259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206</v>
      </c>
      <c r="AU350" s="18" t="s">
        <v>86</v>
      </c>
    </row>
    <row r="351" s="15" customFormat="1">
      <c r="A351" s="15"/>
      <c r="B351" s="260"/>
      <c r="C351" s="261"/>
      <c r="D351" s="234" t="s">
        <v>136</v>
      </c>
      <c r="E351" s="262" t="s">
        <v>1</v>
      </c>
      <c r="F351" s="263" t="s">
        <v>488</v>
      </c>
      <c r="G351" s="261"/>
      <c r="H351" s="262" t="s">
        <v>1</v>
      </c>
      <c r="I351" s="264"/>
      <c r="J351" s="261"/>
      <c r="K351" s="261"/>
      <c r="L351" s="265"/>
      <c r="M351" s="266"/>
      <c r="N351" s="267"/>
      <c r="O351" s="267"/>
      <c r="P351" s="267"/>
      <c r="Q351" s="267"/>
      <c r="R351" s="267"/>
      <c r="S351" s="267"/>
      <c r="T351" s="268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9" t="s">
        <v>136</v>
      </c>
      <c r="AU351" s="269" t="s">
        <v>86</v>
      </c>
      <c r="AV351" s="15" t="s">
        <v>84</v>
      </c>
      <c r="AW351" s="15" t="s">
        <v>32</v>
      </c>
      <c r="AX351" s="15" t="s">
        <v>76</v>
      </c>
      <c r="AY351" s="269" t="s">
        <v>127</v>
      </c>
    </row>
    <row r="352" s="13" customFormat="1">
      <c r="A352" s="13"/>
      <c r="B352" s="232"/>
      <c r="C352" s="233"/>
      <c r="D352" s="234" t="s">
        <v>136</v>
      </c>
      <c r="E352" s="235" t="s">
        <v>1</v>
      </c>
      <c r="F352" s="236" t="s">
        <v>489</v>
      </c>
      <c r="G352" s="233"/>
      <c r="H352" s="237">
        <v>1</v>
      </c>
      <c r="I352" s="238"/>
      <c r="J352" s="233"/>
      <c r="K352" s="233"/>
      <c r="L352" s="239"/>
      <c r="M352" s="240"/>
      <c r="N352" s="241"/>
      <c r="O352" s="241"/>
      <c r="P352" s="241"/>
      <c r="Q352" s="241"/>
      <c r="R352" s="241"/>
      <c r="S352" s="241"/>
      <c r="T352" s="24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3" t="s">
        <v>136</v>
      </c>
      <c r="AU352" s="243" t="s">
        <v>86</v>
      </c>
      <c r="AV352" s="13" t="s">
        <v>86</v>
      </c>
      <c r="AW352" s="13" t="s">
        <v>32</v>
      </c>
      <c r="AX352" s="13" t="s">
        <v>76</v>
      </c>
      <c r="AY352" s="243" t="s">
        <v>127</v>
      </c>
    </row>
    <row r="353" s="13" customFormat="1">
      <c r="A353" s="13"/>
      <c r="B353" s="232"/>
      <c r="C353" s="233"/>
      <c r="D353" s="234" t="s">
        <v>136</v>
      </c>
      <c r="E353" s="235" t="s">
        <v>1</v>
      </c>
      <c r="F353" s="236" t="s">
        <v>490</v>
      </c>
      <c r="G353" s="233"/>
      <c r="H353" s="237">
        <v>1</v>
      </c>
      <c r="I353" s="238"/>
      <c r="J353" s="233"/>
      <c r="K353" s="233"/>
      <c r="L353" s="239"/>
      <c r="M353" s="240"/>
      <c r="N353" s="241"/>
      <c r="O353" s="241"/>
      <c r="P353" s="241"/>
      <c r="Q353" s="241"/>
      <c r="R353" s="241"/>
      <c r="S353" s="241"/>
      <c r="T353" s="24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3" t="s">
        <v>136</v>
      </c>
      <c r="AU353" s="243" t="s">
        <v>86</v>
      </c>
      <c r="AV353" s="13" t="s">
        <v>86</v>
      </c>
      <c r="AW353" s="13" t="s">
        <v>32</v>
      </c>
      <c r="AX353" s="13" t="s">
        <v>76</v>
      </c>
      <c r="AY353" s="243" t="s">
        <v>127</v>
      </c>
    </row>
    <row r="354" s="13" customFormat="1">
      <c r="A354" s="13"/>
      <c r="B354" s="232"/>
      <c r="C354" s="233"/>
      <c r="D354" s="234" t="s">
        <v>136</v>
      </c>
      <c r="E354" s="235" t="s">
        <v>1</v>
      </c>
      <c r="F354" s="236" t="s">
        <v>491</v>
      </c>
      <c r="G354" s="233"/>
      <c r="H354" s="237">
        <v>1</v>
      </c>
      <c r="I354" s="238"/>
      <c r="J354" s="233"/>
      <c r="K354" s="233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136</v>
      </c>
      <c r="AU354" s="243" t="s">
        <v>86</v>
      </c>
      <c r="AV354" s="13" t="s">
        <v>86</v>
      </c>
      <c r="AW354" s="13" t="s">
        <v>32</v>
      </c>
      <c r="AX354" s="13" t="s">
        <v>76</v>
      </c>
      <c r="AY354" s="243" t="s">
        <v>127</v>
      </c>
    </row>
    <row r="355" s="13" customFormat="1">
      <c r="A355" s="13"/>
      <c r="B355" s="232"/>
      <c r="C355" s="233"/>
      <c r="D355" s="234" t="s">
        <v>136</v>
      </c>
      <c r="E355" s="235" t="s">
        <v>1</v>
      </c>
      <c r="F355" s="236" t="s">
        <v>492</v>
      </c>
      <c r="G355" s="233"/>
      <c r="H355" s="237">
        <v>1</v>
      </c>
      <c r="I355" s="238"/>
      <c r="J355" s="233"/>
      <c r="K355" s="233"/>
      <c r="L355" s="239"/>
      <c r="M355" s="240"/>
      <c r="N355" s="241"/>
      <c r="O355" s="241"/>
      <c r="P355" s="241"/>
      <c r="Q355" s="241"/>
      <c r="R355" s="241"/>
      <c r="S355" s="241"/>
      <c r="T355" s="24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3" t="s">
        <v>136</v>
      </c>
      <c r="AU355" s="243" t="s">
        <v>86</v>
      </c>
      <c r="AV355" s="13" t="s">
        <v>86</v>
      </c>
      <c r="AW355" s="13" t="s">
        <v>32</v>
      </c>
      <c r="AX355" s="13" t="s">
        <v>76</v>
      </c>
      <c r="AY355" s="243" t="s">
        <v>127</v>
      </c>
    </row>
    <row r="356" s="14" customFormat="1">
      <c r="A356" s="14"/>
      <c r="B356" s="244"/>
      <c r="C356" s="245"/>
      <c r="D356" s="234" t="s">
        <v>136</v>
      </c>
      <c r="E356" s="246" t="s">
        <v>1</v>
      </c>
      <c r="F356" s="247" t="s">
        <v>138</v>
      </c>
      <c r="G356" s="245"/>
      <c r="H356" s="248">
        <v>4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136</v>
      </c>
      <c r="AU356" s="254" t="s">
        <v>86</v>
      </c>
      <c r="AV356" s="14" t="s">
        <v>134</v>
      </c>
      <c r="AW356" s="14" t="s">
        <v>32</v>
      </c>
      <c r="AX356" s="14" t="s">
        <v>84</v>
      </c>
      <c r="AY356" s="254" t="s">
        <v>127</v>
      </c>
    </row>
    <row r="357" s="2" customFormat="1" ht="37.8" customHeight="1">
      <c r="A357" s="39"/>
      <c r="B357" s="40"/>
      <c r="C357" s="219" t="s">
        <v>498</v>
      </c>
      <c r="D357" s="219" t="s">
        <v>129</v>
      </c>
      <c r="E357" s="220" t="s">
        <v>499</v>
      </c>
      <c r="F357" s="221" t="s">
        <v>500</v>
      </c>
      <c r="G357" s="222" t="s">
        <v>331</v>
      </c>
      <c r="H357" s="223">
        <v>4</v>
      </c>
      <c r="I357" s="224"/>
      <c r="J357" s="225">
        <f>ROUND(I357*H357,2)</f>
        <v>0</v>
      </c>
      <c r="K357" s="221" t="s">
        <v>148</v>
      </c>
      <c r="L357" s="45"/>
      <c r="M357" s="226" t="s">
        <v>1</v>
      </c>
      <c r="N357" s="227" t="s">
        <v>41</v>
      </c>
      <c r="O357" s="92"/>
      <c r="P357" s="228">
        <f>O357*H357</f>
        <v>0</v>
      </c>
      <c r="Q357" s="228">
        <v>0.05475</v>
      </c>
      <c r="R357" s="228">
        <f>Q357*H357</f>
        <v>0.219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134</v>
      </c>
      <c r="AT357" s="230" t="s">
        <v>129</v>
      </c>
      <c r="AU357" s="230" t="s">
        <v>86</v>
      </c>
      <c r="AY357" s="18" t="s">
        <v>127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84</v>
      </c>
      <c r="BK357" s="231">
        <f>ROUND(I357*H357,2)</f>
        <v>0</v>
      </c>
      <c r="BL357" s="18" t="s">
        <v>134</v>
      </c>
      <c r="BM357" s="230" t="s">
        <v>501</v>
      </c>
    </row>
    <row r="358" s="2" customFormat="1">
      <c r="A358" s="39"/>
      <c r="B358" s="40"/>
      <c r="C358" s="41"/>
      <c r="D358" s="255" t="s">
        <v>150</v>
      </c>
      <c r="E358" s="41"/>
      <c r="F358" s="256" t="s">
        <v>502</v>
      </c>
      <c r="G358" s="41"/>
      <c r="H358" s="41"/>
      <c r="I358" s="257"/>
      <c r="J358" s="41"/>
      <c r="K358" s="41"/>
      <c r="L358" s="45"/>
      <c r="M358" s="258"/>
      <c r="N358" s="259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150</v>
      </c>
      <c r="AU358" s="18" t="s">
        <v>86</v>
      </c>
    </row>
    <row r="359" s="15" customFormat="1">
      <c r="A359" s="15"/>
      <c r="B359" s="260"/>
      <c r="C359" s="261"/>
      <c r="D359" s="234" t="s">
        <v>136</v>
      </c>
      <c r="E359" s="262" t="s">
        <v>1</v>
      </c>
      <c r="F359" s="263" t="s">
        <v>503</v>
      </c>
      <c r="G359" s="261"/>
      <c r="H359" s="262" t="s">
        <v>1</v>
      </c>
      <c r="I359" s="264"/>
      <c r="J359" s="261"/>
      <c r="K359" s="261"/>
      <c r="L359" s="265"/>
      <c r="M359" s="266"/>
      <c r="N359" s="267"/>
      <c r="O359" s="267"/>
      <c r="P359" s="267"/>
      <c r="Q359" s="267"/>
      <c r="R359" s="267"/>
      <c r="S359" s="267"/>
      <c r="T359" s="26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9" t="s">
        <v>136</v>
      </c>
      <c r="AU359" s="269" t="s">
        <v>86</v>
      </c>
      <c r="AV359" s="15" t="s">
        <v>84</v>
      </c>
      <c r="AW359" s="15" t="s">
        <v>32</v>
      </c>
      <c r="AX359" s="15" t="s">
        <v>76</v>
      </c>
      <c r="AY359" s="269" t="s">
        <v>127</v>
      </c>
    </row>
    <row r="360" s="13" customFormat="1">
      <c r="A360" s="13"/>
      <c r="B360" s="232"/>
      <c r="C360" s="233"/>
      <c r="D360" s="234" t="s">
        <v>136</v>
      </c>
      <c r="E360" s="235" t="s">
        <v>1</v>
      </c>
      <c r="F360" s="236" t="s">
        <v>504</v>
      </c>
      <c r="G360" s="233"/>
      <c r="H360" s="237">
        <v>1</v>
      </c>
      <c r="I360" s="238"/>
      <c r="J360" s="233"/>
      <c r="K360" s="233"/>
      <c r="L360" s="239"/>
      <c r="M360" s="240"/>
      <c r="N360" s="241"/>
      <c r="O360" s="241"/>
      <c r="P360" s="241"/>
      <c r="Q360" s="241"/>
      <c r="R360" s="241"/>
      <c r="S360" s="241"/>
      <c r="T360" s="24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3" t="s">
        <v>136</v>
      </c>
      <c r="AU360" s="243" t="s">
        <v>86</v>
      </c>
      <c r="AV360" s="13" t="s">
        <v>86</v>
      </c>
      <c r="AW360" s="13" t="s">
        <v>32</v>
      </c>
      <c r="AX360" s="13" t="s">
        <v>76</v>
      </c>
      <c r="AY360" s="243" t="s">
        <v>127</v>
      </c>
    </row>
    <row r="361" s="13" customFormat="1">
      <c r="A361" s="13"/>
      <c r="B361" s="232"/>
      <c r="C361" s="233"/>
      <c r="D361" s="234" t="s">
        <v>136</v>
      </c>
      <c r="E361" s="235" t="s">
        <v>1</v>
      </c>
      <c r="F361" s="236" t="s">
        <v>505</v>
      </c>
      <c r="G361" s="233"/>
      <c r="H361" s="237">
        <v>2</v>
      </c>
      <c r="I361" s="238"/>
      <c r="J361" s="233"/>
      <c r="K361" s="233"/>
      <c r="L361" s="239"/>
      <c r="M361" s="240"/>
      <c r="N361" s="241"/>
      <c r="O361" s="241"/>
      <c r="P361" s="241"/>
      <c r="Q361" s="241"/>
      <c r="R361" s="241"/>
      <c r="S361" s="241"/>
      <c r="T361" s="24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3" t="s">
        <v>136</v>
      </c>
      <c r="AU361" s="243" t="s">
        <v>86</v>
      </c>
      <c r="AV361" s="13" t="s">
        <v>86</v>
      </c>
      <c r="AW361" s="13" t="s">
        <v>32</v>
      </c>
      <c r="AX361" s="13" t="s">
        <v>76</v>
      </c>
      <c r="AY361" s="243" t="s">
        <v>127</v>
      </c>
    </row>
    <row r="362" s="13" customFormat="1">
      <c r="A362" s="13"/>
      <c r="B362" s="232"/>
      <c r="C362" s="233"/>
      <c r="D362" s="234" t="s">
        <v>136</v>
      </c>
      <c r="E362" s="235" t="s">
        <v>1</v>
      </c>
      <c r="F362" s="236" t="s">
        <v>506</v>
      </c>
      <c r="G362" s="233"/>
      <c r="H362" s="237">
        <v>1</v>
      </c>
      <c r="I362" s="238"/>
      <c r="J362" s="233"/>
      <c r="K362" s="233"/>
      <c r="L362" s="239"/>
      <c r="M362" s="240"/>
      <c r="N362" s="241"/>
      <c r="O362" s="241"/>
      <c r="P362" s="241"/>
      <c r="Q362" s="241"/>
      <c r="R362" s="241"/>
      <c r="S362" s="241"/>
      <c r="T362" s="24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3" t="s">
        <v>136</v>
      </c>
      <c r="AU362" s="243" t="s">
        <v>86</v>
      </c>
      <c r="AV362" s="13" t="s">
        <v>86</v>
      </c>
      <c r="AW362" s="13" t="s">
        <v>32</v>
      </c>
      <c r="AX362" s="13" t="s">
        <v>76</v>
      </c>
      <c r="AY362" s="243" t="s">
        <v>127</v>
      </c>
    </row>
    <row r="363" s="14" customFormat="1">
      <c r="A363" s="14"/>
      <c r="B363" s="244"/>
      <c r="C363" s="245"/>
      <c r="D363" s="234" t="s">
        <v>136</v>
      </c>
      <c r="E363" s="246" t="s">
        <v>1</v>
      </c>
      <c r="F363" s="247" t="s">
        <v>138</v>
      </c>
      <c r="G363" s="245"/>
      <c r="H363" s="248">
        <v>4</v>
      </c>
      <c r="I363" s="249"/>
      <c r="J363" s="245"/>
      <c r="K363" s="245"/>
      <c r="L363" s="250"/>
      <c r="M363" s="251"/>
      <c r="N363" s="252"/>
      <c r="O363" s="252"/>
      <c r="P363" s="252"/>
      <c r="Q363" s="252"/>
      <c r="R363" s="252"/>
      <c r="S363" s="252"/>
      <c r="T363" s="253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4" t="s">
        <v>136</v>
      </c>
      <c r="AU363" s="254" t="s">
        <v>86</v>
      </c>
      <c r="AV363" s="14" t="s">
        <v>134</v>
      </c>
      <c r="AW363" s="14" t="s">
        <v>32</v>
      </c>
      <c r="AX363" s="14" t="s">
        <v>84</v>
      </c>
      <c r="AY363" s="254" t="s">
        <v>127</v>
      </c>
    </row>
    <row r="364" s="2" customFormat="1" ht="37.8" customHeight="1">
      <c r="A364" s="39"/>
      <c r="B364" s="40"/>
      <c r="C364" s="219" t="s">
        <v>507</v>
      </c>
      <c r="D364" s="219" t="s">
        <v>129</v>
      </c>
      <c r="E364" s="220" t="s">
        <v>508</v>
      </c>
      <c r="F364" s="221" t="s">
        <v>509</v>
      </c>
      <c r="G364" s="222" t="s">
        <v>331</v>
      </c>
      <c r="H364" s="223">
        <v>4</v>
      </c>
      <c r="I364" s="224"/>
      <c r="J364" s="225">
        <f>ROUND(I364*H364,2)</f>
        <v>0</v>
      </c>
      <c r="K364" s="221" t="s">
        <v>148</v>
      </c>
      <c r="L364" s="45"/>
      <c r="M364" s="226" t="s">
        <v>1</v>
      </c>
      <c r="N364" s="227" t="s">
        <v>41</v>
      </c>
      <c r="O364" s="92"/>
      <c r="P364" s="228">
        <f>O364*H364</f>
        <v>0</v>
      </c>
      <c r="Q364" s="228">
        <v>0</v>
      </c>
      <c r="R364" s="228">
        <f>Q364*H364</f>
        <v>0</v>
      </c>
      <c r="S364" s="228">
        <v>5.6399999999999997</v>
      </c>
      <c r="T364" s="229">
        <f>S364*H364</f>
        <v>22.559999999999999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0" t="s">
        <v>134</v>
      </c>
      <c r="AT364" s="230" t="s">
        <v>129</v>
      </c>
      <c r="AU364" s="230" t="s">
        <v>86</v>
      </c>
      <c r="AY364" s="18" t="s">
        <v>127</v>
      </c>
      <c r="BE364" s="231">
        <f>IF(N364="základní",J364,0)</f>
        <v>0</v>
      </c>
      <c r="BF364" s="231">
        <f>IF(N364="snížená",J364,0)</f>
        <v>0</v>
      </c>
      <c r="BG364" s="231">
        <f>IF(N364="zákl. přenesená",J364,0)</f>
        <v>0</v>
      </c>
      <c r="BH364" s="231">
        <f>IF(N364="sníž. přenesená",J364,0)</f>
        <v>0</v>
      </c>
      <c r="BI364" s="231">
        <f>IF(N364="nulová",J364,0)</f>
        <v>0</v>
      </c>
      <c r="BJ364" s="18" t="s">
        <v>84</v>
      </c>
      <c r="BK364" s="231">
        <f>ROUND(I364*H364,2)</f>
        <v>0</v>
      </c>
      <c r="BL364" s="18" t="s">
        <v>134</v>
      </c>
      <c r="BM364" s="230" t="s">
        <v>510</v>
      </c>
    </row>
    <row r="365" s="2" customFormat="1">
      <c r="A365" s="39"/>
      <c r="B365" s="40"/>
      <c r="C365" s="41"/>
      <c r="D365" s="255" t="s">
        <v>150</v>
      </c>
      <c r="E365" s="41"/>
      <c r="F365" s="256" t="s">
        <v>511</v>
      </c>
      <c r="G365" s="41"/>
      <c r="H365" s="41"/>
      <c r="I365" s="257"/>
      <c r="J365" s="41"/>
      <c r="K365" s="41"/>
      <c r="L365" s="45"/>
      <c r="M365" s="258"/>
      <c r="N365" s="259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150</v>
      </c>
      <c r="AU365" s="18" t="s">
        <v>86</v>
      </c>
    </row>
    <row r="366" s="15" customFormat="1">
      <c r="A366" s="15"/>
      <c r="B366" s="260"/>
      <c r="C366" s="261"/>
      <c r="D366" s="234" t="s">
        <v>136</v>
      </c>
      <c r="E366" s="262" t="s">
        <v>1</v>
      </c>
      <c r="F366" s="263" t="s">
        <v>503</v>
      </c>
      <c r="G366" s="261"/>
      <c r="H366" s="262" t="s">
        <v>1</v>
      </c>
      <c r="I366" s="264"/>
      <c r="J366" s="261"/>
      <c r="K366" s="261"/>
      <c r="L366" s="265"/>
      <c r="M366" s="266"/>
      <c r="N366" s="267"/>
      <c r="O366" s="267"/>
      <c r="P366" s="267"/>
      <c r="Q366" s="267"/>
      <c r="R366" s="267"/>
      <c r="S366" s="267"/>
      <c r="T366" s="26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9" t="s">
        <v>136</v>
      </c>
      <c r="AU366" s="269" t="s">
        <v>86</v>
      </c>
      <c r="AV366" s="15" t="s">
        <v>84</v>
      </c>
      <c r="AW366" s="15" t="s">
        <v>32</v>
      </c>
      <c r="AX366" s="15" t="s">
        <v>76</v>
      </c>
      <c r="AY366" s="269" t="s">
        <v>127</v>
      </c>
    </row>
    <row r="367" s="13" customFormat="1">
      <c r="A367" s="13"/>
      <c r="B367" s="232"/>
      <c r="C367" s="233"/>
      <c r="D367" s="234" t="s">
        <v>136</v>
      </c>
      <c r="E367" s="235" t="s">
        <v>1</v>
      </c>
      <c r="F367" s="236" t="s">
        <v>504</v>
      </c>
      <c r="G367" s="233"/>
      <c r="H367" s="237">
        <v>1</v>
      </c>
      <c r="I367" s="238"/>
      <c r="J367" s="233"/>
      <c r="K367" s="233"/>
      <c r="L367" s="239"/>
      <c r="M367" s="240"/>
      <c r="N367" s="241"/>
      <c r="O367" s="241"/>
      <c r="P367" s="241"/>
      <c r="Q367" s="241"/>
      <c r="R367" s="241"/>
      <c r="S367" s="241"/>
      <c r="T367" s="24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3" t="s">
        <v>136</v>
      </c>
      <c r="AU367" s="243" t="s">
        <v>86</v>
      </c>
      <c r="AV367" s="13" t="s">
        <v>86</v>
      </c>
      <c r="AW367" s="13" t="s">
        <v>32</v>
      </c>
      <c r="AX367" s="13" t="s">
        <v>76</v>
      </c>
      <c r="AY367" s="243" t="s">
        <v>127</v>
      </c>
    </row>
    <row r="368" s="13" customFormat="1">
      <c r="A368" s="13"/>
      <c r="B368" s="232"/>
      <c r="C368" s="233"/>
      <c r="D368" s="234" t="s">
        <v>136</v>
      </c>
      <c r="E368" s="235" t="s">
        <v>1</v>
      </c>
      <c r="F368" s="236" t="s">
        <v>505</v>
      </c>
      <c r="G368" s="233"/>
      <c r="H368" s="237">
        <v>2</v>
      </c>
      <c r="I368" s="238"/>
      <c r="J368" s="233"/>
      <c r="K368" s="233"/>
      <c r="L368" s="239"/>
      <c r="M368" s="240"/>
      <c r="N368" s="241"/>
      <c r="O368" s="241"/>
      <c r="P368" s="241"/>
      <c r="Q368" s="241"/>
      <c r="R368" s="241"/>
      <c r="S368" s="241"/>
      <c r="T368" s="24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3" t="s">
        <v>136</v>
      </c>
      <c r="AU368" s="243" t="s">
        <v>86</v>
      </c>
      <c r="AV368" s="13" t="s">
        <v>86</v>
      </c>
      <c r="AW368" s="13" t="s">
        <v>32</v>
      </c>
      <c r="AX368" s="13" t="s">
        <v>76</v>
      </c>
      <c r="AY368" s="243" t="s">
        <v>127</v>
      </c>
    </row>
    <row r="369" s="13" customFormat="1">
      <c r="A369" s="13"/>
      <c r="B369" s="232"/>
      <c r="C369" s="233"/>
      <c r="D369" s="234" t="s">
        <v>136</v>
      </c>
      <c r="E369" s="235" t="s">
        <v>1</v>
      </c>
      <c r="F369" s="236" t="s">
        <v>506</v>
      </c>
      <c r="G369" s="233"/>
      <c r="H369" s="237">
        <v>1</v>
      </c>
      <c r="I369" s="238"/>
      <c r="J369" s="233"/>
      <c r="K369" s="233"/>
      <c r="L369" s="239"/>
      <c r="M369" s="240"/>
      <c r="N369" s="241"/>
      <c r="O369" s="241"/>
      <c r="P369" s="241"/>
      <c r="Q369" s="241"/>
      <c r="R369" s="241"/>
      <c r="S369" s="241"/>
      <c r="T369" s="24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3" t="s">
        <v>136</v>
      </c>
      <c r="AU369" s="243" t="s">
        <v>86</v>
      </c>
      <c r="AV369" s="13" t="s">
        <v>86</v>
      </c>
      <c r="AW369" s="13" t="s">
        <v>32</v>
      </c>
      <c r="AX369" s="13" t="s">
        <v>76</v>
      </c>
      <c r="AY369" s="243" t="s">
        <v>127</v>
      </c>
    </row>
    <row r="370" s="14" customFormat="1">
      <c r="A370" s="14"/>
      <c r="B370" s="244"/>
      <c r="C370" s="245"/>
      <c r="D370" s="234" t="s">
        <v>136</v>
      </c>
      <c r="E370" s="246" t="s">
        <v>1</v>
      </c>
      <c r="F370" s="247" t="s">
        <v>138</v>
      </c>
      <c r="G370" s="245"/>
      <c r="H370" s="248">
        <v>4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136</v>
      </c>
      <c r="AU370" s="254" t="s">
        <v>86</v>
      </c>
      <c r="AV370" s="14" t="s">
        <v>134</v>
      </c>
      <c r="AW370" s="14" t="s">
        <v>32</v>
      </c>
      <c r="AX370" s="14" t="s">
        <v>84</v>
      </c>
      <c r="AY370" s="254" t="s">
        <v>127</v>
      </c>
    </row>
    <row r="371" s="2" customFormat="1" ht="44.25" customHeight="1">
      <c r="A371" s="39"/>
      <c r="B371" s="40"/>
      <c r="C371" s="219" t="s">
        <v>512</v>
      </c>
      <c r="D371" s="219" t="s">
        <v>129</v>
      </c>
      <c r="E371" s="220" t="s">
        <v>513</v>
      </c>
      <c r="F371" s="221" t="s">
        <v>514</v>
      </c>
      <c r="G371" s="222" t="s">
        <v>155</v>
      </c>
      <c r="H371" s="223">
        <v>0.33800000000000002</v>
      </c>
      <c r="I371" s="224"/>
      <c r="J371" s="225">
        <f>ROUND(I371*H371,2)</f>
        <v>0</v>
      </c>
      <c r="K371" s="221" t="s">
        <v>133</v>
      </c>
      <c r="L371" s="45"/>
      <c r="M371" s="226" t="s">
        <v>1</v>
      </c>
      <c r="N371" s="227" t="s">
        <v>41</v>
      </c>
      <c r="O371" s="92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134</v>
      </c>
      <c r="AT371" s="230" t="s">
        <v>129</v>
      </c>
      <c r="AU371" s="230" t="s">
        <v>86</v>
      </c>
      <c r="AY371" s="18" t="s">
        <v>127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84</v>
      </c>
      <c r="BK371" s="231">
        <f>ROUND(I371*H371,2)</f>
        <v>0</v>
      </c>
      <c r="BL371" s="18" t="s">
        <v>134</v>
      </c>
      <c r="BM371" s="230" t="s">
        <v>515</v>
      </c>
    </row>
    <row r="372" s="13" customFormat="1">
      <c r="A372" s="13"/>
      <c r="B372" s="232"/>
      <c r="C372" s="233"/>
      <c r="D372" s="234" t="s">
        <v>136</v>
      </c>
      <c r="E372" s="235" t="s">
        <v>1</v>
      </c>
      <c r="F372" s="236" t="s">
        <v>516</v>
      </c>
      <c r="G372" s="233"/>
      <c r="H372" s="237">
        <v>0.33800000000000002</v>
      </c>
      <c r="I372" s="238"/>
      <c r="J372" s="233"/>
      <c r="K372" s="233"/>
      <c r="L372" s="239"/>
      <c r="M372" s="240"/>
      <c r="N372" s="241"/>
      <c r="O372" s="241"/>
      <c r="P372" s="241"/>
      <c r="Q372" s="241"/>
      <c r="R372" s="241"/>
      <c r="S372" s="241"/>
      <c r="T372" s="24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3" t="s">
        <v>136</v>
      </c>
      <c r="AU372" s="243" t="s">
        <v>86</v>
      </c>
      <c r="AV372" s="13" t="s">
        <v>86</v>
      </c>
      <c r="AW372" s="13" t="s">
        <v>32</v>
      </c>
      <c r="AX372" s="13" t="s">
        <v>84</v>
      </c>
      <c r="AY372" s="243" t="s">
        <v>127</v>
      </c>
    </row>
    <row r="373" s="2" customFormat="1" ht="33" customHeight="1">
      <c r="A373" s="39"/>
      <c r="B373" s="40"/>
      <c r="C373" s="219" t="s">
        <v>517</v>
      </c>
      <c r="D373" s="219" t="s">
        <v>129</v>
      </c>
      <c r="E373" s="220" t="s">
        <v>518</v>
      </c>
      <c r="F373" s="221" t="s">
        <v>519</v>
      </c>
      <c r="G373" s="222" t="s">
        <v>147</v>
      </c>
      <c r="H373" s="223">
        <v>3.3599999999999999</v>
      </c>
      <c r="I373" s="224"/>
      <c r="J373" s="225">
        <f>ROUND(I373*H373,2)</f>
        <v>0</v>
      </c>
      <c r="K373" s="221" t="s">
        <v>133</v>
      </c>
      <c r="L373" s="45"/>
      <c r="M373" s="226" t="s">
        <v>1</v>
      </c>
      <c r="N373" s="227" t="s">
        <v>41</v>
      </c>
      <c r="O373" s="92"/>
      <c r="P373" s="228">
        <f>O373*H373</f>
        <v>0</v>
      </c>
      <c r="Q373" s="228">
        <v>0.0046499999999999996</v>
      </c>
      <c r="R373" s="228">
        <f>Q373*H373</f>
        <v>0.015623999999999999</v>
      </c>
      <c r="S373" s="228">
        <v>0</v>
      </c>
      <c r="T373" s="22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0" t="s">
        <v>134</v>
      </c>
      <c r="AT373" s="230" t="s">
        <v>129</v>
      </c>
      <c r="AU373" s="230" t="s">
        <v>86</v>
      </c>
      <c r="AY373" s="18" t="s">
        <v>127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8" t="s">
        <v>84</v>
      </c>
      <c r="BK373" s="231">
        <f>ROUND(I373*H373,2)</f>
        <v>0</v>
      </c>
      <c r="BL373" s="18" t="s">
        <v>134</v>
      </c>
      <c r="BM373" s="230" t="s">
        <v>520</v>
      </c>
    </row>
    <row r="374" s="13" customFormat="1">
      <c r="A374" s="13"/>
      <c r="B374" s="232"/>
      <c r="C374" s="233"/>
      <c r="D374" s="234" t="s">
        <v>136</v>
      </c>
      <c r="E374" s="235" t="s">
        <v>1</v>
      </c>
      <c r="F374" s="236" t="s">
        <v>521</v>
      </c>
      <c r="G374" s="233"/>
      <c r="H374" s="237">
        <v>3.3599999999999999</v>
      </c>
      <c r="I374" s="238"/>
      <c r="J374" s="233"/>
      <c r="K374" s="233"/>
      <c r="L374" s="239"/>
      <c r="M374" s="240"/>
      <c r="N374" s="241"/>
      <c r="O374" s="241"/>
      <c r="P374" s="241"/>
      <c r="Q374" s="241"/>
      <c r="R374" s="241"/>
      <c r="S374" s="241"/>
      <c r="T374" s="24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3" t="s">
        <v>136</v>
      </c>
      <c r="AU374" s="243" t="s">
        <v>86</v>
      </c>
      <c r="AV374" s="13" t="s">
        <v>86</v>
      </c>
      <c r="AW374" s="13" t="s">
        <v>32</v>
      </c>
      <c r="AX374" s="13" t="s">
        <v>84</v>
      </c>
      <c r="AY374" s="243" t="s">
        <v>127</v>
      </c>
    </row>
    <row r="375" s="2" customFormat="1" ht="16.5" customHeight="1">
      <c r="A375" s="39"/>
      <c r="B375" s="40"/>
      <c r="C375" s="219" t="s">
        <v>522</v>
      </c>
      <c r="D375" s="219" t="s">
        <v>129</v>
      </c>
      <c r="E375" s="220" t="s">
        <v>523</v>
      </c>
      <c r="F375" s="221" t="s">
        <v>524</v>
      </c>
      <c r="G375" s="222" t="s">
        <v>204</v>
      </c>
      <c r="H375" s="223">
        <v>0.029000000000000001</v>
      </c>
      <c r="I375" s="224"/>
      <c r="J375" s="225">
        <f>ROUND(I375*H375,2)</f>
        <v>0</v>
      </c>
      <c r="K375" s="221" t="s">
        <v>133</v>
      </c>
      <c r="L375" s="45"/>
      <c r="M375" s="226" t="s">
        <v>1</v>
      </c>
      <c r="N375" s="227" t="s">
        <v>41</v>
      </c>
      <c r="O375" s="92"/>
      <c r="P375" s="228">
        <f>O375*H375</f>
        <v>0</v>
      </c>
      <c r="Q375" s="228">
        <v>1.0040899999999999</v>
      </c>
      <c r="R375" s="228">
        <f>Q375*H375</f>
        <v>0.02911861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134</v>
      </c>
      <c r="AT375" s="230" t="s">
        <v>129</v>
      </c>
      <c r="AU375" s="230" t="s">
        <v>86</v>
      </c>
      <c r="AY375" s="18" t="s">
        <v>127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84</v>
      </c>
      <c r="BK375" s="231">
        <f>ROUND(I375*H375,2)</f>
        <v>0</v>
      </c>
      <c r="BL375" s="18" t="s">
        <v>134</v>
      </c>
      <c r="BM375" s="230" t="s">
        <v>525</v>
      </c>
    </row>
    <row r="376" s="13" customFormat="1">
      <c r="A376" s="13"/>
      <c r="B376" s="232"/>
      <c r="C376" s="233"/>
      <c r="D376" s="234" t="s">
        <v>136</v>
      </c>
      <c r="E376" s="235" t="s">
        <v>1</v>
      </c>
      <c r="F376" s="236" t="s">
        <v>526</v>
      </c>
      <c r="G376" s="233"/>
      <c r="H376" s="237">
        <v>26.702000000000002</v>
      </c>
      <c r="I376" s="238"/>
      <c r="J376" s="233"/>
      <c r="K376" s="233"/>
      <c r="L376" s="239"/>
      <c r="M376" s="240"/>
      <c r="N376" s="241"/>
      <c r="O376" s="241"/>
      <c r="P376" s="241"/>
      <c r="Q376" s="241"/>
      <c r="R376" s="241"/>
      <c r="S376" s="241"/>
      <c r="T376" s="24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3" t="s">
        <v>136</v>
      </c>
      <c r="AU376" s="243" t="s">
        <v>86</v>
      </c>
      <c r="AV376" s="13" t="s">
        <v>86</v>
      </c>
      <c r="AW376" s="13" t="s">
        <v>32</v>
      </c>
      <c r="AX376" s="13" t="s">
        <v>76</v>
      </c>
      <c r="AY376" s="243" t="s">
        <v>127</v>
      </c>
    </row>
    <row r="377" s="13" customFormat="1">
      <c r="A377" s="13"/>
      <c r="B377" s="232"/>
      <c r="C377" s="233"/>
      <c r="D377" s="234" t="s">
        <v>136</v>
      </c>
      <c r="E377" s="235" t="s">
        <v>1</v>
      </c>
      <c r="F377" s="236" t="s">
        <v>527</v>
      </c>
      <c r="G377" s="233"/>
      <c r="H377" s="237">
        <v>0.029000000000000001</v>
      </c>
      <c r="I377" s="238"/>
      <c r="J377" s="233"/>
      <c r="K377" s="233"/>
      <c r="L377" s="239"/>
      <c r="M377" s="240"/>
      <c r="N377" s="241"/>
      <c r="O377" s="241"/>
      <c r="P377" s="241"/>
      <c r="Q377" s="241"/>
      <c r="R377" s="241"/>
      <c r="S377" s="241"/>
      <c r="T377" s="24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3" t="s">
        <v>136</v>
      </c>
      <c r="AU377" s="243" t="s">
        <v>86</v>
      </c>
      <c r="AV377" s="13" t="s">
        <v>86</v>
      </c>
      <c r="AW377" s="13" t="s">
        <v>32</v>
      </c>
      <c r="AX377" s="13" t="s">
        <v>84</v>
      </c>
      <c r="AY377" s="243" t="s">
        <v>127</v>
      </c>
    </row>
    <row r="378" s="2" customFormat="1" ht="24.15" customHeight="1">
      <c r="A378" s="39"/>
      <c r="B378" s="40"/>
      <c r="C378" s="219" t="s">
        <v>528</v>
      </c>
      <c r="D378" s="219" t="s">
        <v>129</v>
      </c>
      <c r="E378" s="220" t="s">
        <v>529</v>
      </c>
      <c r="F378" s="221" t="s">
        <v>530</v>
      </c>
      <c r="G378" s="222" t="s">
        <v>155</v>
      </c>
      <c r="H378" s="223">
        <v>4.9390000000000001</v>
      </c>
      <c r="I378" s="224"/>
      <c r="J378" s="225">
        <f>ROUND(I378*H378,2)</f>
        <v>0</v>
      </c>
      <c r="K378" s="221" t="s">
        <v>133</v>
      </c>
      <c r="L378" s="45"/>
      <c r="M378" s="226" t="s">
        <v>1</v>
      </c>
      <c r="N378" s="227" t="s">
        <v>41</v>
      </c>
      <c r="O378" s="92"/>
      <c r="P378" s="228">
        <f>O378*H378</f>
        <v>0</v>
      </c>
      <c r="Q378" s="228">
        <v>0</v>
      </c>
      <c r="R378" s="228">
        <f>Q378*H378</f>
        <v>0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134</v>
      </c>
      <c r="AT378" s="230" t="s">
        <v>129</v>
      </c>
      <c r="AU378" s="230" t="s">
        <v>86</v>
      </c>
      <c r="AY378" s="18" t="s">
        <v>127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84</v>
      </c>
      <c r="BK378" s="231">
        <f>ROUND(I378*H378,2)</f>
        <v>0</v>
      </c>
      <c r="BL378" s="18" t="s">
        <v>134</v>
      </c>
      <c r="BM378" s="230" t="s">
        <v>531</v>
      </c>
    </row>
    <row r="379" s="13" customFormat="1">
      <c r="A379" s="13"/>
      <c r="B379" s="232"/>
      <c r="C379" s="233"/>
      <c r="D379" s="234" t="s">
        <v>136</v>
      </c>
      <c r="E379" s="235" t="s">
        <v>1</v>
      </c>
      <c r="F379" s="236" t="s">
        <v>532</v>
      </c>
      <c r="G379" s="233"/>
      <c r="H379" s="237">
        <v>4.9390000000000001</v>
      </c>
      <c r="I379" s="238"/>
      <c r="J379" s="233"/>
      <c r="K379" s="233"/>
      <c r="L379" s="239"/>
      <c r="M379" s="240"/>
      <c r="N379" s="241"/>
      <c r="O379" s="241"/>
      <c r="P379" s="241"/>
      <c r="Q379" s="241"/>
      <c r="R379" s="241"/>
      <c r="S379" s="241"/>
      <c r="T379" s="24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3" t="s">
        <v>136</v>
      </c>
      <c r="AU379" s="243" t="s">
        <v>86</v>
      </c>
      <c r="AV379" s="13" t="s">
        <v>86</v>
      </c>
      <c r="AW379" s="13" t="s">
        <v>32</v>
      </c>
      <c r="AX379" s="13" t="s">
        <v>84</v>
      </c>
      <c r="AY379" s="243" t="s">
        <v>127</v>
      </c>
    </row>
    <row r="380" s="12" customFormat="1" ht="22.8" customHeight="1">
      <c r="A380" s="12"/>
      <c r="B380" s="203"/>
      <c r="C380" s="204"/>
      <c r="D380" s="205" t="s">
        <v>75</v>
      </c>
      <c r="E380" s="217" t="s">
        <v>181</v>
      </c>
      <c r="F380" s="217" t="s">
        <v>533</v>
      </c>
      <c r="G380" s="204"/>
      <c r="H380" s="204"/>
      <c r="I380" s="207"/>
      <c r="J380" s="218">
        <f>BK380</f>
        <v>0</v>
      </c>
      <c r="K380" s="204"/>
      <c r="L380" s="209"/>
      <c r="M380" s="210"/>
      <c r="N380" s="211"/>
      <c r="O380" s="211"/>
      <c r="P380" s="212">
        <f>SUM(P381:P384)</f>
        <v>0</v>
      </c>
      <c r="Q380" s="211"/>
      <c r="R380" s="212">
        <f>SUM(R381:R384)</f>
        <v>0</v>
      </c>
      <c r="S380" s="211"/>
      <c r="T380" s="213">
        <f>SUM(T381:T384)</f>
        <v>63.4632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4" t="s">
        <v>84</v>
      </c>
      <c r="AT380" s="215" t="s">
        <v>75</v>
      </c>
      <c r="AU380" s="215" t="s">
        <v>84</v>
      </c>
      <c r="AY380" s="214" t="s">
        <v>127</v>
      </c>
      <c r="BK380" s="216">
        <f>SUM(BK381:BK384)</f>
        <v>0</v>
      </c>
    </row>
    <row r="381" s="2" customFormat="1" ht="24.15" customHeight="1">
      <c r="A381" s="39"/>
      <c r="B381" s="40"/>
      <c r="C381" s="219" t="s">
        <v>534</v>
      </c>
      <c r="D381" s="219" t="s">
        <v>129</v>
      </c>
      <c r="E381" s="220" t="s">
        <v>535</v>
      </c>
      <c r="F381" s="221" t="s">
        <v>536</v>
      </c>
      <c r="G381" s="222" t="s">
        <v>155</v>
      </c>
      <c r="H381" s="223">
        <v>26.443000000000001</v>
      </c>
      <c r="I381" s="224"/>
      <c r="J381" s="225">
        <f>ROUND(I381*H381,2)</f>
        <v>0</v>
      </c>
      <c r="K381" s="221" t="s">
        <v>133</v>
      </c>
      <c r="L381" s="45"/>
      <c r="M381" s="226" t="s">
        <v>1</v>
      </c>
      <c r="N381" s="227" t="s">
        <v>41</v>
      </c>
      <c r="O381" s="92"/>
      <c r="P381" s="228">
        <f>O381*H381</f>
        <v>0</v>
      </c>
      <c r="Q381" s="228">
        <v>0</v>
      </c>
      <c r="R381" s="228">
        <f>Q381*H381</f>
        <v>0</v>
      </c>
      <c r="S381" s="228">
        <v>2.3999999999999999</v>
      </c>
      <c r="T381" s="229">
        <f>S381*H381</f>
        <v>63.4632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134</v>
      </c>
      <c r="AT381" s="230" t="s">
        <v>129</v>
      </c>
      <c r="AU381" s="230" t="s">
        <v>86</v>
      </c>
      <c r="AY381" s="18" t="s">
        <v>127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84</v>
      </c>
      <c r="BK381" s="231">
        <f>ROUND(I381*H381,2)</f>
        <v>0</v>
      </c>
      <c r="BL381" s="18" t="s">
        <v>134</v>
      </c>
      <c r="BM381" s="230" t="s">
        <v>537</v>
      </c>
    </row>
    <row r="382" s="13" customFormat="1">
      <c r="A382" s="13"/>
      <c r="B382" s="232"/>
      <c r="C382" s="233"/>
      <c r="D382" s="234" t="s">
        <v>136</v>
      </c>
      <c r="E382" s="235" t="s">
        <v>1</v>
      </c>
      <c r="F382" s="236" t="s">
        <v>538</v>
      </c>
      <c r="G382" s="233"/>
      <c r="H382" s="237">
        <v>4.9390000000000001</v>
      </c>
      <c r="I382" s="238"/>
      <c r="J382" s="233"/>
      <c r="K382" s="233"/>
      <c r="L382" s="239"/>
      <c r="M382" s="240"/>
      <c r="N382" s="241"/>
      <c r="O382" s="241"/>
      <c r="P382" s="241"/>
      <c r="Q382" s="241"/>
      <c r="R382" s="241"/>
      <c r="S382" s="241"/>
      <c r="T382" s="24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3" t="s">
        <v>136</v>
      </c>
      <c r="AU382" s="243" t="s">
        <v>86</v>
      </c>
      <c r="AV382" s="13" t="s">
        <v>86</v>
      </c>
      <c r="AW382" s="13" t="s">
        <v>32</v>
      </c>
      <c r="AX382" s="13" t="s">
        <v>76</v>
      </c>
      <c r="AY382" s="243" t="s">
        <v>127</v>
      </c>
    </row>
    <row r="383" s="13" customFormat="1">
      <c r="A383" s="13"/>
      <c r="B383" s="232"/>
      <c r="C383" s="233"/>
      <c r="D383" s="234" t="s">
        <v>136</v>
      </c>
      <c r="E383" s="235" t="s">
        <v>1</v>
      </c>
      <c r="F383" s="236" t="s">
        <v>539</v>
      </c>
      <c r="G383" s="233"/>
      <c r="H383" s="237">
        <v>21.504000000000001</v>
      </c>
      <c r="I383" s="238"/>
      <c r="J383" s="233"/>
      <c r="K383" s="233"/>
      <c r="L383" s="239"/>
      <c r="M383" s="240"/>
      <c r="N383" s="241"/>
      <c r="O383" s="241"/>
      <c r="P383" s="241"/>
      <c r="Q383" s="241"/>
      <c r="R383" s="241"/>
      <c r="S383" s="241"/>
      <c r="T383" s="24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3" t="s">
        <v>136</v>
      </c>
      <c r="AU383" s="243" t="s">
        <v>86</v>
      </c>
      <c r="AV383" s="13" t="s">
        <v>86</v>
      </c>
      <c r="AW383" s="13" t="s">
        <v>32</v>
      </c>
      <c r="AX383" s="13" t="s">
        <v>76</v>
      </c>
      <c r="AY383" s="243" t="s">
        <v>127</v>
      </c>
    </row>
    <row r="384" s="14" customFormat="1">
      <c r="A384" s="14"/>
      <c r="B384" s="244"/>
      <c r="C384" s="245"/>
      <c r="D384" s="234" t="s">
        <v>136</v>
      </c>
      <c r="E384" s="246" t="s">
        <v>1</v>
      </c>
      <c r="F384" s="247" t="s">
        <v>138</v>
      </c>
      <c r="G384" s="245"/>
      <c r="H384" s="248">
        <v>26.443000000000001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136</v>
      </c>
      <c r="AU384" s="254" t="s">
        <v>86</v>
      </c>
      <c r="AV384" s="14" t="s">
        <v>134</v>
      </c>
      <c r="AW384" s="14" t="s">
        <v>32</v>
      </c>
      <c r="AX384" s="14" t="s">
        <v>84</v>
      </c>
      <c r="AY384" s="254" t="s">
        <v>127</v>
      </c>
    </row>
    <row r="385" s="12" customFormat="1" ht="22.8" customHeight="1">
      <c r="A385" s="12"/>
      <c r="B385" s="203"/>
      <c r="C385" s="204"/>
      <c r="D385" s="205" t="s">
        <v>75</v>
      </c>
      <c r="E385" s="217" t="s">
        <v>540</v>
      </c>
      <c r="F385" s="217" t="s">
        <v>541</v>
      </c>
      <c r="G385" s="204"/>
      <c r="H385" s="204"/>
      <c r="I385" s="207"/>
      <c r="J385" s="218">
        <f>BK385</f>
        <v>0</v>
      </c>
      <c r="K385" s="204"/>
      <c r="L385" s="209"/>
      <c r="M385" s="210"/>
      <c r="N385" s="211"/>
      <c r="O385" s="211"/>
      <c r="P385" s="212">
        <f>SUM(P386:P399)</f>
        <v>0</v>
      </c>
      <c r="Q385" s="211"/>
      <c r="R385" s="212">
        <f>SUM(R386:R399)</f>
        <v>0</v>
      </c>
      <c r="S385" s="211"/>
      <c r="T385" s="213">
        <f>SUM(T386:T399)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4" t="s">
        <v>84</v>
      </c>
      <c r="AT385" s="215" t="s">
        <v>75</v>
      </c>
      <c r="AU385" s="215" t="s">
        <v>84</v>
      </c>
      <c r="AY385" s="214" t="s">
        <v>127</v>
      </c>
      <c r="BK385" s="216">
        <f>SUM(BK386:BK399)</f>
        <v>0</v>
      </c>
    </row>
    <row r="386" s="2" customFormat="1" ht="37.8" customHeight="1">
      <c r="A386" s="39"/>
      <c r="B386" s="40"/>
      <c r="C386" s="219" t="s">
        <v>542</v>
      </c>
      <c r="D386" s="219" t="s">
        <v>129</v>
      </c>
      <c r="E386" s="220" t="s">
        <v>543</v>
      </c>
      <c r="F386" s="221" t="s">
        <v>544</v>
      </c>
      <c r="G386" s="222" t="s">
        <v>204</v>
      </c>
      <c r="H386" s="223">
        <v>2427.8380000000002</v>
      </c>
      <c r="I386" s="224"/>
      <c r="J386" s="225">
        <f>ROUND(I386*H386,2)</f>
        <v>0</v>
      </c>
      <c r="K386" s="221" t="s">
        <v>1</v>
      </c>
      <c r="L386" s="45"/>
      <c r="M386" s="226" t="s">
        <v>1</v>
      </c>
      <c r="N386" s="227" t="s">
        <v>41</v>
      </c>
      <c r="O386" s="92"/>
      <c r="P386" s="228">
        <f>O386*H386</f>
        <v>0</v>
      </c>
      <c r="Q386" s="228">
        <v>0</v>
      </c>
      <c r="R386" s="228">
        <f>Q386*H386</f>
        <v>0</v>
      </c>
      <c r="S386" s="228">
        <v>0</v>
      </c>
      <c r="T386" s="22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218</v>
      </c>
      <c r="AT386" s="230" t="s">
        <v>129</v>
      </c>
      <c r="AU386" s="230" t="s">
        <v>86</v>
      </c>
      <c r="AY386" s="18" t="s">
        <v>127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84</v>
      </c>
      <c r="BK386" s="231">
        <f>ROUND(I386*H386,2)</f>
        <v>0</v>
      </c>
      <c r="BL386" s="18" t="s">
        <v>218</v>
      </c>
      <c r="BM386" s="230" t="s">
        <v>545</v>
      </c>
    </row>
    <row r="387" s="13" customFormat="1">
      <c r="A387" s="13"/>
      <c r="B387" s="232"/>
      <c r="C387" s="233"/>
      <c r="D387" s="234" t="s">
        <v>136</v>
      </c>
      <c r="E387" s="235" t="s">
        <v>1</v>
      </c>
      <c r="F387" s="236" t="s">
        <v>546</v>
      </c>
      <c r="G387" s="233"/>
      <c r="H387" s="237">
        <v>2367</v>
      </c>
      <c r="I387" s="238"/>
      <c r="J387" s="233"/>
      <c r="K387" s="233"/>
      <c r="L387" s="239"/>
      <c r="M387" s="240"/>
      <c r="N387" s="241"/>
      <c r="O387" s="241"/>
      <c r="P387" s="241"/>
      <c r="Q387" s="241"/>
      <c r="R387" s="241"/>
      <c r="S387" s="241"/>
      <c r="T387" s="24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3" t="s">
        <v>136</v>
      </c>
      <c r="AU387" s="243" t="s">
        <v>86</v>
      </c>
      <c r="AV387" s="13" t="s">
        <v>86</v>
      </c>
      <c r="AW387" s="13" t="s">
        <v>32</v>
      </c>
      <c r="AX387" s="13" t="s">
        <v>76</v>
      </c>
      <c r="AY387" s="243" t="s">
        <v>127</v>
      </c>
    </row>
    <row r="388" s="13" customFormat="1">
      <c r="A388" s="13"/>
      <c r="B388" s="232"/>
      <c r="C388" s="233"/>
      <c r="D388" s="234" t="s">
        <v>136</v>
      </c>
      <c r="E388" s="235" t="s">
        <v>1</v>
      </c>
      <c r="F388" s="236" t="s">
        <v>547</v>
      </c>
      <c r="G388" s="233"/>
      <c r="H388" s="237">
        <v>60.838000000000001</v>
      </c>
      <c r="I388" s="238"/>
      <c r="J388" s="233"/>
      <c r="K388" s="233"/>
      <c r="L388" s="239"/>
      <c r="M388" s="240"/>
      <c r="N388" s="241"/>
      <c r="O388" s="241"/>
      <c r="P388" s="241"/>
      <c r="Q388" s="241"/>
      <c r="R388" s="241"/>
      <c r="S388" s="241"/>
      <c r="T388" s="24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3" t="s">
        <v>136</v>
      </c>
      <c r="AU388" s="243" t="s">
        <v>86</v>
      </c>
      <c r="AV388" s="13" t="s">
        <v>86</v>
      </c>
      <c r="AW388" s="13" t="s">
        <v>32</v>
      </c>
      <c r="AX388" s="13" t="s">
        <v>76</v>
      </c>
      <c r="AY388" s="243" t="s">
        <v>127</v>
      </c>
    </row>
    <row r="389" s="14" customFormat="1">
      <c r="A389" s="14"/>
      <c r="B389" s="244"/>
      <c r="C389" s="245"/>
      <c r="D389" s="234" t="s">
        <v>136</v>
      </c>
      <c r="E389" s="246" t="s">
        <v>1</v>
      </c>
      <c r="F389" s="247" t="s">
        <v>138</v>
      </c>
      <c r="G389" s="245"/>
      <c r="H389" s="248">
        <v>2427.8380000000002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136</v>
      </c>
      <c r="AU389" s="254" t="s">
        <v>86</v>
      </c>
      <c r="AV389" s="14" t="s">
        <v>134</v>
      </c>
      <c r="AW389" s="14" t="s">
        <v>32</v>
      </c>
      <c r="AX389" s="14" t="s">
        <v>84</v>
      </c>
      <c r="AY389" s="254" t="s">
        <v>127</v>
      </c>
    </row>
    <row r="390" s="2" customFormat="1" ht="37.8" customHeight="1">
      <c r="A390" s="39"/>
      <c r="B390" s="40"/>
      <c r="C390" s="219" t="s">
        <v>548</v>
      </c>
      <c r="D390" s="219" t="s">
        <v>129</v>
      </c>
      <c r="E390" s="220" t="s">
        <v>549</v>
      </c>
      <c r="F390" s="221" t="s">
        <v>550</v>
      </c>
      <c r="G390" s="222" t="s">
        <v>204</v>
      </c>
      <c r="H390" s="223">
        <v>2914.5419999999999</v>
      </c>
      <c r="I390" s="224"/>
      <c r="J390" s="225">
        <f>ROUND(I390*H390,2)</f>
        <v>0</v>
      </c>
      <c r="K390" s="221" t="s">
        <v>1</v>
      </c>
      <c r="L390" s="45"/>
      <c r="M390" s="226" t="s">
        <v>1</v>
      </c>
      <c r="N390" s="227" t="s">
        <v>41</v>
      </c>
      <c r="O390" s="92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134</v>
      </c>
      <c r="AT390" s="230" t="s">
        <v>129</v>
      </c>
      <c r="AU390" s="230" t="s">
        <v>86</v>
      </c>
      <c r="AY390" s="18" t="s">
        <v>127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84</v>
      </c>
      <c r="BK390" s="231">
        <f>ROUND(I390*H390,2)</f>
        <v>0</v>
      </c>
      <c r="BL390" s="18" t="s">
        <v>134</v>
      </c>
      <c r="BM390" s="230" t="s">
        <v>551</v>
      </c>
    </row>
    <row r="391" s="13" customFormat="1">
      <c r="A391" s="13"/>
      <c r="B391" s="232"/>
      <c r="C391" s="233"/>
      <c r="D391" s="234" t="s">
        <v>136</v>
      </c>
      <c r="E391" s="235" t="s">
        <v>1</v>
      </c>
      <c r="F391" s="236" t="s">
        <v>546</v>
      </c>
      <c r="G391" s="233"/>
      <c r="H391" s="237">
        <v>2367</v>
      </c>
      <c r="I391" s="238"/>
      <c r="J391" s="233"/>
      <c r="K391" s="233"/>
      <c r="L391" s="239"/>
      <c r="M391" s="240"/>
      <c r="N391" s="241"/>
      <c r="O391" s="241"/>
      <c r="P391" s="241"/>
      <c r="Q391" s="241"/>
      <c r="R391" s="241"/>
      <c r="S391" s="241"/>
      <c r="T391" s="24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3" t="s">
        <v>136</v>
      </c>
      <c r="AU391" s="243" t="s">
        <v>86</v>
      </c>
      <c r="AV391" s="13" t="s">
        <v>86</v>
      </c>
      <c r="AW391" s="13" t="s">
        <v>32</v>
      </c>
      <c r="AX391" s="13" t="s">
        <v>76</v>
      </c>
      <c r="AY391" s="243" t="s">
        <v>127</v>
      </c>
    </row>
    <row r="392" s="13" customFormat="1">
      <c r="A392" s="13"/>
      <c r="B392" s="232"/>
      <c r="C392" s="233"/>
      <c r="D392" s="234" t="s">
        <v>136</v>
      </c>
      <c r="E392" s="235" t="s">
        <v>1</v>
      </c>
      <c r="F392" s="236" t="s">
        <v>552</v>
      </c>
      <c r="G392" s="233"/>
      <c r="H392" s="237">
        <v>547.54200000000003</v>
      </c>
      <c r="I392" s="238"/>
      <c r="J392" s="233"/>
      <c r="K392" s="233"/>
      <c r="L392" s="239"/>
      <c r="M392" s="240"/>
      <c r="N392" s="241"/>
      <c r="O392" s="241"/>
      <c r="P392" s="241"/>
      <c r="Q392" s="241"/>
      <c r="R392" s="241"/>
      <c r="S392" s="241"/>
      <c r="T392" s="24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3" t="s">
        <v>136</v>
      </c>
      <c r="AU392" s="243" t="s">
        <v>86</v>
      </c>
      <c r="AV392" s="13" t="s">
        <v>86</v>
      </c>
      <c r="AW392" s="13" t="s">
        <v>32</v>
      </c>
      <c r="AX392" s="13" t="s">
        <v>76</v>
      </c>
      <c r="AY392" s="243" t="s">
        <v>127</v>
      </c>
    </row>
    <row r="393" s="14" customFormat="1">
      <c r="A393" s="14"/>
      <c r="B393" s="244"/>
      <c r="C393" s="245"/>
      <c r="D393" s="234" t="s">
        <v>136</v>
      </c>
      <c r="E393" s="246" t="s">
        <v>1</v>
      </c>
      <c r="F393" s="247" t="s">
        <v>138</v>
      </c>
      <c r="G393" s="245"/>
      <c r="H393" s="248">
        <v>2914.5419999999999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136</v>
      </c>
      <c r="AU393" s="254" t="s">
        <v>86</v>
      </c>
      <c r="AV393" s="14" t="s">
        <v>134</v>
      </c>
      <c r="AW393" s="14" t="s">
        <v>32</v>
      </c>
      <c r="AX393" s="14" t="s">
        <v>84</v>
      </c>
      <c r="AY393" s="254" t="s">
        <v>127</v>
      </c>
    </row>
    <row r="394" s="2" customFormat="1" ht="24.15" customHeight="1">
      <c r="A394" s="39"/>
      <c r="B394" s="40"/>
      <c r="C394" s="219" t="s">
        <v>553</v>
      </c>
      <c r="D394" s="219" t="s">
        <v>129</v>
      </c>
      <c r="E394" s="220" t="s">
        <v>554</v>
      </c>
      <c r="F394" s="221" t="s">
        <v>555</v>
      </c>
      <c r="G394" s="222" t="s">
        <v>204</v>
      </c>
      <c r="H394" s="223">
        <v>2427.8380000000002</v>
      </c>
      <c r="I394" s="224"/>
      <c r="J394" s="225">
        <f>ROUND(I394*H394,2)</f>
        <v>0</v>
      </c>
      <c r="K394" s="221" t="s">
        <v>1</v>
      </c>
      <c r="L394" s="45"/>
      <c r="M394" s="226" t="s">
        <v>1</v>
      </c>
      <c r="N394" s="227" t="s">
        <v>41</v>
      </c>
      <c r="O394" s="92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134</v>
      </c>
      <c r="AT394" s="230" t="s">
        <v>129</v>
      </c>
      <c r="AU394" s="230" t="s">
        <v>86</v>
      </c>
      <c r="AY394" s="18" t="s">
        <v>127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84</v>
      </c>
      <c r="BK394" s="231">
        <f>ROUND(I394*H394,2)</f>
        <v>0</v>
      </c>
      <c r="BL394" s="18" t="s">
        <v>134</v>
      </c>
      <c r="BM394" s="230" t="s">
        <v>556</v>
      </c>
    </row>
    <row r="395" s="13" customFormat="1">
      <c r="A395" s="13"/>
      <c r="B395" s="232"/>
      <c r="C395" s="233"/>
      <c r="D395" s="234" t="s">
        <v>136</v>
      </c>
      <c r="E395" s="235" t="s">
        <v>1</v>
      </c>
      <c r="F395" s="236" t="s">
        <v>546</v>
      </c>
      <c r="G395" s="233"/>
      <c r="H395" s="237">
        <v>2367</v>
      </c>
      <c r="I395" s="238"/>
      <c r="J395" s="233"/>
      <c r="K395" s="233"/>
      <c r="L395" s="239"/>
      <c r="M395" s="240"/>
      <c r="N395" s="241"/>
      <c r="O395" s="241"/>
      <c r="P395" s="241"/>
      <c r="Q395" s="241"/>
      <c r="R395" s="241"/>
      <c r="S395" s="241"/>
      <c r="T395" s="24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3" t="s">
        <v>136</v>
      </c>
      <c r="AU395" s="243" t="s">
        <v>86</v>
      </c>
      <c r="AV395" s="13" t="s">
        <v>86</v>
      </c>
      <c r="AW395" s="13" t="s">
        <v>32</v>
      </c>
      <c r="AX395" s="13" t="s">
        <v>76</v>
      </c>
      <c r="AY395" s="243" t="s">
        <v>127</v>
      </c>
    </row>
    <row r="396" s="13" customFormat="1">
      <c r="A396" s="13"/>
      <c r="B396" s="232"/>
      <c r="C396" s="233"/>
      <c r="D396" s="234" t="s">
        <v>136</v>
      </c>
      <c r="E396" s="235" t="s">
        <v>1</v>
      </c>
      <c r="F396" s="236" t="s">
        <v>557</v>
      </c>
      <c r="G396" s="233"/>
      <c r="H396" s="237">
        <v>60.838000000000001</v>
      </c>
      <c r="I396" s="238"/>
      <c r="J396" s="233"/>
      <c r="K396" s="233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136</v>
      </c>
      <c r="AU396" s="243" t="s">
        <v>86</v>
      </c>
      <c r="AV396" s="13" t="s">
        <v>86</v>
      </c>
      <c r="AW396" s="13" t="s">
        <v>32</v>
      </c>
      <c r="AX396" s="13" t="s">
        <v>76</v>
      </c>
      <c r="AY396" s="243" t="s">
        <v>127</v>
      </c>
    </row>
    <row r="397" s="14" customFormat="1">
      <c r="A397" s="14"/>
      <c r="B397" s="244"/>
      <c r="C397" s="245"/>
      <c r="D397" s="234" t="s">
        <v>136</v>
      </c>
      <c r="E397" s="246" t="s">
        <v>1</v>
      </c>
      <c r="F397" s="247" t="s">
        <v>138</v>
      </c>
      <c r="G397" s="245"/>
      <c r="H397" s="248">
        <v>2427.8380000000002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136</v>
      </c>
      <c r="AU397" s="254" t="s">
        <v>86</v>
      </c>
      <c r="AV397" s="14" t="s">
        <v>134</v>
      </c>
      <c r="AW397" s="14" t="s">
        <v>32</v>
      </c>
      <c r="AX397" s="14" t="s">
        <v>84</v>
      </c>
      <c r="AY397" s="254" t="s">
        <v>127</v>
      </c>
    </row>
    <row r="398" s="2" customFormat="1" ht="44.25" customHeight="1">
      <c r="A398" s="39"/>
      <c r="B398" s="40"/>
      <c r="C398" s="219" t="s">
        <v>558</v>
      </c>
      <c r="D398" s="219" t="s">
        <v>129</v>
      </c>
      <c r="E398" s="220" t="s">
        <v>559</v>
      </c>
      <c r="F398" s="221" t="s">
        <v>560</v>
      </c>
      <c r="G398" s="222" t="s">
        <v>204</v>
      </c>
      <c r="H398" s="223">
        <v>56.518000000000001</v>
      </c>
      <c r="I398" s="224"/>
      <c r="J398" s="225">
        <f>ROUND(I398*H398,2)</f>
        <v>0</v>
      </c>
      <c r="K398" s="221" t="s">
        <v>133</v>
      </c>
      <c r="L398" s="45"/>
      <c r="M398" s="226" t="s">
        <v>1</v>
      </c>
      <c r="N398" s="227" t="s">
        <v>41</v>
      </c>
      <c r="O398" s="92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134</v>
      </c>
      <c r="AT398" s="230" t="s">
        <v>129</v>
      </c>
      <c r="AU398" s="230" t="s">
        <v>86</v>
      </c>
      <c r="AY398" s="18" t="s">
        <v>127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84</v>
      </c>
      <c r="BK398" s="231">
        <f>ROUND(I398*H398,2)</f>
        <v>0</v>
      </c>
      <c r="BL398" s="18" t="s">
        <v>134</v>
      </c>
      <c r="BM398" s="230" t="s">
        <v>561</v>
      </c>
    </row>
    <row r="399" s="13" customFormat="1">
      <c r="A399" s="13"/>
      <c r="B399" s="232"/>
      <c r="C399" s="233"/>
      <c r="D399" s="234" t="s">
        <v>136</v>
      </c>
      <c r="E399" s="235" t="s">
        <v>1</v>
      </c>
      <c r="F399" s="236" t="s">
        <v>562</v>
      </c>
      <c r="G399" s="233"/>
      <c r="H399" s="237">
        <v>56.518000000000001</v>
      </c>
      <c r="I399" s="238"/>
      <c r="J399" s="233"/>
      <c r="K399" s="233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136</v>
      </c>
      <c r="AU399" s="243" t="s">
        <v>86</v>
      </c>
      <c r="AV399" s="13" t="s">
        <v>86</v>
      </c>
      <c r="AW399" s="13" t="s">
        <v>32</v>
      </c>
      <c r="AX399" s="13" t="s">
        <v>84</v>
      </c>
      <c r="AY399" s="243" t="s">
        <v>127</v>
      </c>
    </row>
    <row r="400" s="12" customFormat="1" ht="22.8" customHeight="1">
      <c r="A400" s="12"/>
      <c r="B400" s="203"/>
      <c r="C400" s="204"/>
      <c r="D400" s="205" t="s">
        <v>75</v>
      </c>
      <c r="E400" s="217" t="s">
        <v>563</v>
      </c>
      <c r="F400" s="217" t="s">
        <v>564</v>
      </c>
      <c r="G400" s="204"/>
      <c r="H400" s="204"/>
      <c r="I400" s="207"/>
      <c r="J400" s="218">
        <f>BK400</f>
        <v>0</v>
      </c>
      <c r="K400" s="204"/>
      <c r="L400" s="209"/>
      <c r="M400" s="210"/>
      <c r="N400" s="211"/>
      <c r="O400" s="211"/>
      <c r="P400" s="212">
        <f>SUM(P401:P403)</f>
        <v>0</v>
      </c>
      <c r="Q400" s="211"/>
      <c r="R400" s="212">
        <f>SUM(R401:R403)</f>
        <v>0</v>
      </c>
      <c r="S400" s="211"/>
      <c r="T400" s="213">
        <f>SUM(T401:T403)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4" t="s">
        <v>84</v>
      </c>
      <c r="AT400" s="215" t="s">
        <v>75</v>
      </c>
      <c r="AU400" s="215" t="s">
        <v>84</v>
      </c>
      <c r="AY400" s="214" t="s">
        <v>127</v>
      </c>
      <c r="BK400" s="216">
        <f>SUM(BK401:BK403)</f>
        <v>0</v>
      </c>
    </row>
    <row r="401" s="2" customFormat="1" ht="37.8" customHeight="1">
      <c r="A401" s="39"/>
      <c r="B401" s="40"/>
      <c r="C401" s="219" t="s">
        <v>565</v>
      </c>
      <c r="D401" s="219" t="s">
        <v>129</v>
      </c>
      <c r="E401" s="220" t="s">
        <v>566</v>
      </c>
      <c r="F401" s="221" t="s">
        <v>567</v>
      </c>
      <c r="G401" s="222" t="s">
        <v>204</v>
      </c>
      <c r="H401" s="223">
        <v>434.15899999999999</v>
      </c>
      <c r="I401" s="224"/>
      <c r="J401" s="225">
        <f>ROUND(I401*H401,2)</f>
        <v>0</v>
      </c>
      <c r="K401" s="221" t="s">
        <v>133</v>
      </c>
      <c r="L401" s="45"/>
      <c r="M401" s="226" t="s">
        <v>1</v>
      </c>
      <c r="N401" s="227" t="s">
        <v>41</v>
      </c>
      <c r="O401" s="92"/>
      <c r="P401" s="228">
        <f>O401*H401</f>
        <v>0</v>
      </c>
      <c r="Q401" s="228">
        <v>0</v>
      </c>
      <c r="R401" s="228">
        <f>Q401*H401</f>
        <v>0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134</v>
      </c>
      <c r="AT401" s="230" t="s">
        <v>129</v>
      </c>
      <c r="AU401" s="230" t="s">
        <v>86</v>
      </c>
      <c r="AY401" s="18" t="s">
        <v>127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84</v>
      </c>
      <c r="BK401" s="231">
        <f>ROUND(I401*H401,2)</f>
        <v>0</v>
      </c>
      <c r="BL401" s="18" t="s">
        <v>134</v>
      </c>
      <c r="BM401" s="230" t="s">
        <v>568</v>
      </c>
    </row>
    <row r="402" s="2" customFormat="1" ht="49.05" customHeight="1">
      <c r="A402" s="39"/>
      <c r="B402" s="40"/>
      <c r="C402" s="219" t="s">
        <v>569</v>
      </c>
      <c r="D402" s="219" t="s">
        <v>129</v>
      </c>
      <c r="E402" s="220" t="s">
        <v>570</v>
      </c>
      <c r="F402" s="221" t="s">
        <v>571</v>
      </c>
      <c r="G402" s="222" t="s">
        <v>204</v>
      </c>
      <c r="H402" s="223">
        <v>1.3029999999999999</v>
      </c>
      <c r="I402" s="224"/>
      <c r="J402" s="225">
        <f>ROUND(I402*H402,2)</f>
        <v>0</v>
      </c>
      <c r="K402" s="221" t="s">
        <v>133</v>
      </c>
      <c r="L402" s="45"/>
      <c r="M402" s="226" t="s">
        <v>1</v>
      </c>
      <c r="N402" s="227" t="s">
        <v>41</v>
      </c>
      <c r="O402" s="92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134</v>
      </c>
      <c r="AT402" s="230" t="s">
        <v>129</v>
      </c>
      <c r="AU402" s="230" t="s">
        <v>86</v>
      </c>
      <c r="AY402" s="18" t="s">
        <v>127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84</v>
      </c>
      <c r="BK402" s="231">
        <f>ROUND(I402*H402,2)</f>
        <v>0</v>
      </c>
      <c r="BL402" s="18" t="s">
        <v>134</v>
      </c>
      <c r="BM402" s="230" t="s">
        <v>572</v>
      </c>
    </row>
    <row r="403" s="13" customFormat="1">
      <c r="A403" s="13"/>
      <c r="B403" s="232"/>
      <c r="C403" s="233"/>
      <c r="D403" s="234" t="s">
        <v>136</v>
      </c>
      <c r="E403" s="235" t="s">
        <v>1</v>
      </c>
      <c r="F403" s="236" t="s">
        <v>573</v>
      </c>
      <c r="G403" s="233"/>
      <c r="H403" s="237">
        <v>1.3029999999999999</v>
      </c>
      <c r="I403" s="238"/>
      <c r="J403" s="233"/>
      <c r="K403" s="233"/>
      <c r="L403" s="239"/>
      <c r="M403" s="240"/>
      <c r="N403" s="241"/>
      <c r="O403" s="241"/>
      <c r="P403" s="241"/>
      <c r="Q403" s="241"/>
      <c r="R403" s="241"/>
      <c r="S403" s="241"/>
      <c r="T403" s="242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3" t="s">
        <v>136</v>
      </c>
      <c r="AU403" s="243" t="s">
        <v>86</v>
      </c>
      <c r="AV403" s="13" t="s">
        <v>86</v>
      </c>
      <c r="AW403" s="13" t="s">
        <v>32</v>
      </c>
      <c r="AX403" s="13" t="s">
        <v>84</v>
      </c>
      <c r="AY403" s="243" t="s">
        <v>127</v>
      </c>
    </row>
    <row r="404" s="12" customFormat="1" ht="25.92" customHeight="1">
      <c r="A404" s="12"/>
      <c r="B404" s="203"/>
      <c r="C404" s="204"/>
      <c r="D404" s="205" t="s">
        <v>75</v>
      </c>
      <c r="E404" s="206" t="s">
        <v>574</v>
      </c>
      <c r="F404" s="206" t="s">
        <v>575</v>
      </c>
      <c r="G404" s="204"/>
      <c r="H404" s="204"/>
      <c r="I404" s="207"/>
      <c r="J404" s="208">
        <f>BK404</f>
        <v>0</v>
      </c>
      <c r="K404" s="204"/>
      <c r="L404" s="209"/>
      <c r="M404" s="210"/>
      <c r="N404" s="211"/>
      <c r="O404" s="211"/>
      <c r="P404" s="212">
        <f>P405+P408</f>
        <v>0</v>
      </c>
      <c r="Q404" s="211"/>
      <c r="R404" s="212">
        <f>R405+R408</f>
        <v>0.5040268</v>
      </c>
      <c r="S404" s="211"/>
      <c r="T404" s="213">
        <f>T405+T408</f>
        <v>0.057140000000000003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14" t="s">
        <v>86</v>
      </c>
      <c r="AT404" s="215" t="s">
        <v>75</v>
      </c>
      <c r="AU404" s="215" t="s">
        <v>76</v>
      </c>
      <c r="AY404" s="214" t="s">
        <v>127</v>
      </c>
      <c r="BK404" s="216">
        <f>BK405+BK408</f>
        <v>0</v>
      </c>
    </row>
    <row r="405" s="12" customFormat="1" ht="22.8" customHeight="1">
      <c r="A405" s="12"/>
      <c r="B405" s="203"/>
      <c r="C405" s="204"/>
      <c r="D405" s="205" t="s">
        <v>75</v>
      </c>
      <c r="E405" s="217" t="s">
        <v>576</v>
      </c>
      <c r="F405" s="217" t="s">
        <v>577</v>
      </c>
      <c r="G405" s="204"/>
      <c r="H405" s="204"/>
      <c r="I405" s="207"/>
      <c r="J405" s="218">
        <f>BK405</f>
        <v>0</v>
      </c>
      <c r="K405" s="204"/>
      <c r="L405" s="209"/>
      <c r="M405" s="210"/>
      <c r="N405" s="211"/>
      <c r="O405" s="211"/>
      <c r="P405" s="212">
        <f>SUM(P406:P407)</f>
        <v>0</v>
      </c>
      <c r="Q405" s="211"/>
      <c r="R405" s="212">
        <f>SUM(R406:R407)</f>
        <v>0</v>
      </c>
      <c r="S405" s="211"/>
      <c r="T405" s="213">
        <f>SUM(T406:T407)</f>
        <v>0.057140000000000003</v>
      </c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R405" s="214" t="s">
        <v>86</v>
      </c>
      <c r="AT405" s="215" t="s">
        <v>75</v>
      </c>
      <c r="AU405" s="215" t="s">
        <v>84</v>
      </c>
      <c r="AY405" s="214" t="s">
        <v>127</v>
      </c>
      <c r="BK405" s="216">
        <f>SUM(BK406:BK407)</f>
        <v>0</v>
      </c>
    </row>
    <row r="406" s="2" customFormat="1" ht="16.5" customHeight="1">
      <c r="A406" s="39"/>
      <c r="B406" s="40"/>
      <c r="C406" s="219" t="s">
        <v>578</v>
      </c>
      <c r="D406" s="219" t="s">
        <v>129</v>
      </c>
      <c r="E406" s="220" t="s">
        <v>579</v>
      </c>
      <c r="F406" s="221" t="s">
        <v>580</v>
      </c>
      <c r="G406" s="222" t="s">
        <v>331</v>
      </c>
      <c r="H406" s="223">
        <v>1</v>
      </c>
      <c r="I406" s="224"/>
      <c r="J406" s="225">
        <f>ROUND(I406*H406,2)</f>
        <v>0</v>
      </c>
      <c r="K406" s="221" t="s">
        <v>1</v>
      </c>
      <c r="L406" s="45"/>
      <c r="M406" s="226" t="s">
        <v>1</v>
      </c>
      <c r="N406" s="227" t="s">
        <v>41</v>
      </c>
      <c r="O406" s="92"/>
      <c r="P406" s="228">
        <f>O406*H406</f>
        <v>0</v>
      </c>
      <c r="Q406" s="228">
        <v>0</v>
      </c>
      <c r="R406" s="228">
        <f>Q406*H406</f>
        <v>0</v>
      </c>
      <c r="S406" s="228">
        <v>0.057140000000000003</v>
      </c>
      <c r="T406" s="229">
        <f>S406*H406</f>
        <v>0.057140000000000003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218</v>
      </c>
      <c r="AT406" s="230" t="s">
        <v>129</v>
      </c>
      <c r="AU406" s="230" t="s">
        <v>86</v>
      </c>
      <c r="AY406" s="18" t="s">
        <v>127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84</v>
      </c>
      <c r="BK406" s="231">
        <f>ROUND(I406*H406,2)</f>
        <v>0</v>
      </c>
      <c r="BL406" s="18" t="s">
        <v>218</v>
      </c>
      <c r="BM406" s="230" t="s">
        <v>581</v>
      </c>
    </row>
    <row r="407" s="13" customFormat="1">
      <c r="A407" s="13"/>
      <c r="B407" s="232"/>
      <c r="C407" s="233"/>
      <c r="D407" s="234" t="s">
        <v>136</v>
      </c>
      <c r="E407" s="235" t="s">
        <v>1</v>
      </c>
      <c r="F407" s="236" t="s">
        <v>451</v>
      </c>
      <c r="G407" s="233"/>
      <c r="H407" s="237">
        <v>1</v>
      </c>
      <c r="I407" s="238"/>
      <c r="J407" s="233"/>
      <c r="K407" s="233"/>
      <c r="L407" s="239"/>
      <c r="M407" s="240"/>
      <c r="N407" s="241"/>
      <c r="O407" s="241"/>
      <c r="P407" s="241"/>
      <c r="Q407" s="241"/>
      <c r="R407" s="241"/>
      <c r="S407" s="241"/>
      <c r="T407" s="24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3" t="s">
        <v>136</v>
      </c>
      <c r="AU407" s="243" t="s">
        <v>86</v>
      </c>
      <c r="AV407" s="13" t="s">
        <v>86</v>
      </c>
      <c r="AW407" s="13" t="s">
        <v>32</v>
      </c>
      <c r="AX407" s="13" t="s">
        <v>84</v>
      </c>
      <c r="AY407" s="243" t="s">
        <v>127</v>
      </c>
    </row>
    <row r="408" s="12" customFormat="1" ht="22.8" customHeight="1">
      <c r="A408" s="12"/>
      <c r="B408" s="203"/>
      <c r="C408" s="204"/>
      <c r="D408" s="205" t="s">
        <v>75</v>
      </c>
      <c r="E408" s="217" t="s">
        <v>582</v>
      </c>
      <c r="F408" s="217" t="s">
        <v>583</v>
      </c>
      <c r="G408" s="204"/>
      <c r="H408" s="204"/>
      <c r="I408" s="207"/>
      <c r="J408" s="218">
        <f>BK408</f>
        <v>0</v>
      </c>
      <c r="K408" s="204"/>
      <c r="L408" s="209"/>
      <c r="M408" s="210"/>
      <c r="N408" s="211"/>
      <c r="O408" s="211"/>
      <c r="P408" s="212">
        <f>SUM(P409:P426)</f>
        <v>0</v>
      </c>
      <c r="Q408" s="211"/>
      <c r="R408" s="212">
        <f>SUM(R409:R426)</f>
        <v>0.5040268</v>
      </c>
      <c r="S408" s="211"/>
      <c r="T408" s="213">
        <f>SUM(T409:T426)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14" t="s">
        <v>86</v>
      </c>
      <c r="AT408" s="215" t="s">
        <v>75</v>
      </c>
      <c r="AU408" s="215" t="s">
        <v>84</v>
      </c>
      <c r="AY408" s="214" t="s">
        <v>127</v>
      </c>
      <c r="BK408" s="216">
        <f>SUM(BK409:BK426)</f>
        <v>0</v>
      </c>
    </row>
    <row r="409" s="2" customFormat="1" ht="16.5" customHeight="1">
      <c r="A409" s="39"/>
      <c r="B409" s="40"/>
      <c r="C409" s="219" t="s">
        <v>584</v>
      </c>
      <c r="D409" s="219" t="s">
        <v>129</v>
      </c>
      <c r="E409" s="220" t="s">
        <v>585</v>
      </c>
      <c r="F409" s="221" t="s">
        <v>586</v>
      </c>
      <c r="G409" s="222" t="s">
        <v>236</v>
      </c>
      <c r="H409" s="223">
        <v>33.560000000000002</v>
      </c>
      <c r="I409" s="224"/>
      <c r="J409" s="225">
        <f>ROUND(I409*H409,2)</f>
        <v>0</v>
      </c>
      <c r="K409" s="221" t="s">
        <v>1</v>
      </c>
      <c r="L409" s="45"/>
      <c r="M409" s="226" t="s">
        <v>1</v>
      </c>
      <c r="N409" s="227" t="s">
        <v>41</v>
      </c>
      <c r="O409" s="92"/>
      <c r="P409" s="228">
        <f>O409*H409</f>
        <v>0</v>
      </c>
      <c r="Q409" s="228">
        <v>0</v>
      </c>
      <c r="R409" s="228">
        <f>Q409*H409</f>
        <v>0</v>
      </c>
      <c r="S409" s="228">
        <v>0</v>
      </c>
      <c r="T409" s="22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0" t="s">
        <v>134</v>
      </c>
      <c r="AT409" s="230" t="s">
        <v>129</v>
      </c>
      <c r="AU409" s="230" t="s">
        <v>86</v>
      </c>
      <c r="AY409" s="18" t="s">
        <v>127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8" t="s">
        <v>84</v>
      </c>
      <c r="BK409" s="231">
        <f>ROUND(I409*H409,2)</f>
        <v>0</v>
      </c>
      <c r="BL409" s="18" t="s">
        <v>134</v>
      </c>
      <c r="BM409" s="230" t="s">
        <v>587</v>
      </c>
    </row>
    <row r="410" s="13" customFormat="1">
      <c r="A410" s="13"/>
      <c r="B410" s="232"/>
      <c r="C410" s="233"/>
      <c r="D410" s="234" t="s">
        <v>136</v>
      </c>
      <c r="E410" s="235" t="s">
        <v>1</v>
      </c>
      <c r="F410" s="236" t="s">
        <v>588</v>
      </c>
      <c r="G410" s="233"/>
      <c r="H410" s="237">
        <v>33.560000000000002</v>
      </c>
      <c r="I410" s="238"/>
      <c r="J410" s="233"/>
      <c r="K410" s="233"/>
      <c r="L410" s="239"/>
      <c r="M410" s="240"/>
      <c r="N410" s="241"/>
      <c r="O410" s="241"/>
      <c r="P410" s="241"/>
      <c r="Q410" s="241"/>
      <c r="R410" s="241"/>
      <c r="S410" s="241"/>
      <c r="T410" s="24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3" t="s">
        <v>136</v>
      </c>
      <c r="AU410" s="243" t="s">
        <v>86</v>
      </c>
      <c r="AV410" s="13" t="s">
        <v>86</v>
      </c>
      <c r="AW410" s="13" t="s">
        <v>32</v>
      </c>
      <c r="AX410" s="13" t="s">
        <v>84</v>
      </c>
      <c r="AY410" s="243" t="s">
        <v>127</v>
      </c>
    </row>
    <row r="411" s="2" customFormat="1" ht="16.5" customHeight="1">
      <c r="A411" s="39"/>
      <c r="B411" s="40"/>
      <c r="C411" s="219" t="s">
        <v>589</v>
      </c>
      <c r="D411" s="219" t="s">
        <v>129</v>
      </c>
      <c r="E411" s="220" t="s">
        <v>590</v>
      </c>
      <c r="F411" s="221" t="s">
        <v>591</v>
      </c>
      <c r="G411" s="222" t="s">
        <v>592</v>
      </c>
      <c r="H411" s="223">
        <v>1</v>
      </c>
      <c r="I411" s="224"/>
      <c r="J411" s="225">
        <f>ROUND(I411*H411,2)</f>
        <v>0</v>
      </c>
      <c r="K411" s="221" t="s">
        <v>1</v>
      </c>
      <c r="L411" s="45"/>
      <c r="M411" s="226" t="s">
        <v>1</v>
      </c>
      <c r="N411" s="227" t="s">
        <v>41</v>
      </c>
      <c r="O411" s="92"/>
      <c r="P411" s="228">
        <f>O411*H411</f>
        <v>0</v>
      </c>
      <c r="Q411" s="228">
        <v>1.0000000000000001E-05</v>
      </c>
      <c r="R411" s="228">
        <f>Q411*H411</f>
        <v>1.0000000000000001E-05</v>
      </c>
      <c r="S411" s="228">
        <v>0</v>
      </c>
      <c r="T411" s="229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0" t="s">
        <v>218</v>
      </c>
      <c r="AT411" s="230" t="s">
        <v>129</v>
      </c>
      <c r="AU411" s="230" t="s">
        <v>86</v>
      </c>
      <c r="AY411" s="18" t="s">
        <v>127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18" t="s">
        <v>84</v>
      </c>
      <c r="BK411" s="231">
        <f>ROUND(I411*H411,2)</f>
        <v>0</v>
      </c>
      <c r="BL411" s="18" t="s">
        <v>218</v>
      </c>
      <c r="BM411" s="230" t="s">
        <v>593</v>
      </c>
    </row>
    <row r="412" s="13" customFormat="1">
      <c r="A412" s="13"/>
      <c r="B412" s="232"/>
      <c r="C412" s="233"/>
      <c r="D412" s="234" t="s">
        <v>136</v>
      </c>
      <c r="E412" s="235" t="s">
        <v>1</v>
      </c>
      <c r="F412" s="236" t="s">
        <v>594</v>
      </c>
      <c r="G412" s="233"/>
      <c r="H412" s="237">
        <v>1</v>
      </c>
      <c r="I412" s="238"/>
      <c r="J412" s="233"/>
      <c r="K412" s="233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136</v>
      </c>
      <c r="AU412" s="243" t="s">
        <v>86</v>
      </c>
      <c r="AV412" s="13" t="s">
        <v>86</v>
      </c>
      <c r="AW412" s="13" t="s">
        <v>32</v>
      </c>
      <c r="AX412" s="13" t="s">
        <v>84</v>
      </c>
      <c r="AY412" s="243" t="s">
        <v>127</v>
      </c>
    </row>
    <row r="413" s="2" customFormat="1" ht="33" customHeight="1">
      <c r="A413" s="39"/>
      <c r="B413" s="40"/>
      <c r="C413" s="219" t="s">
        <v>595</v>
      </c>
      <c r="D413" s="219" t="s">
        <v>129</v>
      </c>
      <c r="E413" s="220" t="s">
        <v>596</v>
      </c>
      <c r="F413" s="221" t="s">
        <v>597</v>
      </c>
      <c r="G413" s="222" t="s">
        <v>331</v>
      </c>
      <c r="H413" s="223">
        <v>2</v>
      </c>
      <c r="I413" s="224"/>
      <c r="J413" s="225">
        <f>ROUND(I413*H413,2)</f>
        <v>0</v>
      </c>
      <c r="K413" s="221" t="s">
        <v>194</v>
      </c>
      <c r="L413" s="45"/>
      <c r="M413" s="226" t="s">
        <v>1</v>
      </c>
      <c r="N413" s="227" t="s">
        <v>41</v>
      </c>
      <c r="O413" s="92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218</v>
      </c>
      <c r="AT413" s="230" t="s">
        <v>129</v>
      </c>
      <c r="AU413" s="230" t="s">
        <v>86</v>
      </c>
      <c r="AY413" s="18" t="s">
        <v>127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84</v>
      </c>
      <c r="BK413" s="231">
        <f>ROUND(I413*H413,2)</f>
        <v>0</v>
      </c>
      <c r="BL413" s="18" t="s">
        <v>218</v>
      </c>
      <c r="BM413" s="230" t="s">
        <v>598</v>
      </c>
    </row>
    <row r="414" s="13" customFormat="1">
      <c r="A414" s="13"/>
      <c r="B414" s="232"/>
      <c r="C414" s="233"/>
      <c r="D414" s="234" t="s">
        <v>136</v>
      </c>
      <c r="E414" s="235" t="s">
        <v>1</v>
      </c>
      <c r="F414" s="236" t="s">
        <v>599</v>
      </c>
      <c r="G414" s="233"/>
      <c r="H414" s="237">
        <v>2</v>
      </c>
      <c r="I414" s="238"/>
      <c r="J414" s="233"/>
      <c r="K414" s="233"/>
      <c r="L414" s="239"/>
      <c r="M414" s="240"/>
      <c r="N414" s="241"/>
      <c r="O414" s="241"/>
      <c r="P414" s="241"/>
      <c r="Q414" s="241"/>
      <c r="R414" s="241"/>
      <c r="S414" s="241"/>
      <c r="T414" s="24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3" t="s">
        <v>136</v>
      </c>
      <c r="AU414" s="243" t="s">
        <v>86</v>
      </c>
      <c r="AV414" s="13" t="s">
        <v>86</v>
      </c>
      <c r="AW414" s="13" t="s">
        <v>32</v>
      </c>
      <c r="AX414" s="13" t="s">
        <v>76</v>
      </c>
      <c r="AY414" s="243" t="s">
        <v>127</v>
      </c>
    </row>
    <row r="415" s="14" customFormat="1">
      <c r="A415" s="14"/>
      <c r="B415" s="244"/>
      <c r="C415" s="245"/>
      <c r="D415" s="234" t="s">
        <v>136</v>
      </c>
      <c r="E415" s="246" t="s">
        <v>1</v>
      </c>
      <c r="F415" s="247" t="s">
        <v>138</v>
      </c>
      <c r="G415" s="245"/>
      <c r="H415" s="248">
        <v>2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136</v>
      </c>
      <c r="AU415" s="254" t="s">
        <v>86</v>
      </c>
      <c r="AV415" s="14" t="s">
        <v>134</v>
      </c>
      <c r="AW415" s="14" t="s">
        <v>32</v>
      </c>
      <c r="AX415" s="14" t="s">
        <v>84</v>
      </c>
      <c r="AY415" s="254" t="s">
        <v>127</v>
      </c>
    </row>
    <row r="416" s="2" customFormat="1" ht="37.8" customHeight="1">
      <c r="A416" s="39"/>
      <c r="B416" s="40"/>
      <c r="C416" s="270" t="s">
        <v>600</v>
      </c>
      <c r="D416" s="270" t="s">
        <v>201</v>
      </c>
      <c r="E416" s="271" t="s">
        <v>601</v>
      </c>
      <c r="F416" s="272" t="s">
        <v>602</v>
      </c>
      <c r="G416" s="273" t="s">
        <v>236</v>
      </c>
      <c r="H416" s="274">
        <v>9.4000000000000004</v>
      </c>
      <c r="I416" s="275"/>
      <c r="J416" s="276">
        <f>ROUND(I416*H416,2)</f>
        <v>0</v>
      </c>
      <c r="K416" s="272" t="s">
        <v>194</v>
      </c>
      <c r="L416" s="277"/>
      <c r="M416" s="278" t="s">
        <v>1</v>
      </c>
      <c r="N416" s="279" t="s">
        <v>41</v>
      </c>
      <c r="O416" s="92"/>
      <c r="P416" s="228">
        <f>O416*H416</f>
        <v>0</v>
      </c>
      <c r="Q416" s="228">
        <v>0.053100000000000001</v>
      </c>
      <c r="R416" s="228">
        <f>Q416*H416</f>
        <v>0.49914000000000003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308</v>
      </c>
      <c r="AT416" s="230" t="s">
        <v>201</v>
      </c>
      <c r="AU416" s="230" t="s">
        <v>86</v>
      </c>
      <c r="AY416" s="18" t="s">
        <v>127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84</v>
      </c>
      <c r="BK416" s="231">
        <f>ROUND(I416*H416,2)</f>
        <v>0</v>
      </c>
      <c r="BL416" s="18" t="s">
        <v>218</v>
      </c>
      <c r="BM416" s="230" t="s">
        <v>603</v>
      </c>
    </row>
    <row r="417" s="13" customFormat="1">
      <c r="A417" s="13"/>
      <c r="B417" s="232"/>
      <c r="C417" s="233"/>
      <c r="D417" s="234" t="s">
        <v>136</v>
      </c>
      <c r="E417" s="235" t="s">
        <v>1</v>
      </c>
      <c r="F417" s="236" t="s">
        <v>604</v>
      </c>
      <c r="G417" s="233"/>
      <c r="H417" s="237">
        <v>9.4000000000000004</v>
      </c>
      <c r="I417" s="238"/>
      <c r="J417" s="233"/>
      <c r="K417" s="233"/>
      <c r="L417" s="239"/>
      <c r="M417" s="240"/>
      <c r="N417" s="241"/>
      <c r="O417" s="241"/>
      <c r="P417" s="241"/>
      <c r="Q417" s="241"/>
      <c r="R417" s="241"/>
      <c r="S417" s="241"/>
      <c r="T417" s="24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3" t="s">
        <v>136</v>
      </c>
      <c r="AU417" s="243" t="s">
        <v>86</v>
      </c>
      <c r="AV417" s="13" t="s">
        <v>86</v>
      </c>
      <c r="AW417" s="13" t="s">
        <v>32</v>
      </c>
      <c r="AX417" s="13" t="s">
        <v>84</v>
      </c>
      <c r="AY417" s="243" t="s">
        <v>127</v>
      </c>
    </row>
    <row r="418" s="2" customFormat="1" ht="16.5" customHeight="1">
      <c r="A418" s="39"/>
      <c r="B418" s="40"/>
      <c r="C418" s="219" t="s">
        <v>605</v>
      </c>
      <c r="D418" s="219" t="s">
        <v>129</v>
      </c>
      <c r="E418" s="220" t="s">
        <v>606</v>
      </c>
      <c r="F418" s="221" t="s">
        <v>607</v>
      </c>
      <c r="G418" s="222" t="s">
        <v>236</v>
      </c>
      <c r="H418" s="223">
        <v>16.125</v>
      </c>
      <c r="I418" s="224"/>
      <c r="J418" s="225">
        <f>ROUND(I418*H418,2)</f>
        <v>0</v>
      </c>
      <c r="K418" s="221" t="s">
        <v>133</v>
      </c>
      <c r="L418" s="45"/>
      <c r="M418" s="226" t="s">
        <v>1</v>
      </c>
      <c r="N418" s="227" t="s">
        <v>41</v>
      </c>
      <c r="O418" s="92"/>
      <c r="P418" s="228">
        <f>O418*H418</f>
        <v>0</v>
      </c>
      <c r="Q418" s="228">
        <v>0</v>
      </c>
      <c r="R418" s="228">
        <f>Q418*H418</f>
        <v>0</v>
      </c>
      <c r="S418" s="228">
        <v>0</v>
      </c>
      <c r="T418" s="22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218</v>
      </c>
      <c r="AT418" s="230" t="s">
        <v>129</v>
      </c>
      <c r="AU418" s="230" t="s">
        <v>86</v>
      </c>
      <c r="AY418" s="18" t="s">
        <v>127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84</v>
      </c>
      <c r="BK418" s="231">
        <f>ROUND(I418*H418,2)</f>
        <v>0</v>
      </c>
      <c r="BL418" s="18" t="s">
        <v>218</v>
      </c>
      <c r="BM418" s="230" t="s">
        <v>608</v>
      </c>
    </row>
    <row r="419" s="13" customFormat="1">
      <c r="A419" s="13"/>
      <c r="B419" s="232"/>
      <c r="C419" s="233"/>
      <c r="D419" s="234" t="s">
        <v>136</v>
      </c>
      <c r="E419" s="235" t="s">
        <v>1</v>
      </c>
      <c r="F419" s="236" t="s">
        <v>609</v>
      </c>
      <c r="G419" s="233"/>
      <c r="H419" s="237">
        <v>16</v>
      </c>
      <c r="I419" s="238"/>
      <c r="J419" s="233"/>
      <c r="K419" s="233"/>
      <c r="L419" s="239"/>
      <c r="M419" s="240"/>
      <c r="N419" s="241"/>
      <c r="O419" s="241"/>
      <c r="P419" s="241"/>
      <c r="Q419" s="241"/>
      <c r="R419" s="241"/>
      <c r="S419" s="241"/>
      <c r="T419" s="24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3" t="s">
        <v>136</v>
      </c>
      <c r="AU419" s="243" t="s">
        <v>86</v>
      </c>
      <c r="AV419" s="13" t="s">
        <v>86</v>
      </c>
      <c r="AW419" s="13" t="s">
        <v>32</v>
      </c>
      <c r="AX419" s="13" t="s">
        <v>76</v>
      </c>
      <c r="AY419" s="243" t="s">
        <v>127</v>
      </c>
    </row>
    <row r="420" s="13" customFormat="1">
      <c r="A420" s="13"/>
      <c r="B420" s="232"/>
      <c r="C420" s="233"/>
      <c r="D420" s="234" t="s">
        <v>136</v>
      </c>
      <c r="E420" s="235" t="s">
        <v>1</v>
      </c>
      <c r="F420" s="236" t="s">
        <v>610</v>
      </c>
      <c r="G420" s="233"/>
      <c r="H420" s="237">
        <v>0.125</v>
      </c>
      <c r="I420" s="238"/>
      <c r="J420" s="233"/>
      <c r="K420" s="233"/>
      <c r="L420" s="239"/>
      <c r="M420" s="240"/>
      <c r="N420" s="241"/>
      <c r="O420" s="241"/>
      <c r="P420" s="241"/>
      <c r="Q420" s="241"/>
      <c r="R420" s="241"/>
      <c r="S420" s="241"/>
      <c r="T420" s="24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3" t="s">
        <v>136</v>
      </c>
      <c r="AU420" s="243" t="s">
        <v>86</v>
      </c>
      <c r="AV420" s="13" t="s">
        <v>86</v>
      </c>
      <c r="AW420" s="13" t="s">
        <v>32</v>
      </c>
      <c r="AX420" s="13" t="s">
        <v>76</v>
      </c>
      <c r="AY420" s="243" t="s">
        <v>127</v>
      </c>
    </row>
    <row r="421" s="14" customFormat="1">
      <c r="A421" s="14"/>
      <c r="B421" s="244"/>
      <c r="C421" s="245"/>
      <c r="D421" s="234" t="s">
        <v>136</v>
      </c>
      <c r="E421" s="246" t="s">
        <v>1</v>
      </c>
      <c r="F421" s="247" t="s">
        <v>138</v>
      </c>
      <c r="G421" s="245"/>
      <c r="H421" s="248">
        <v>16.125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136</v>
      </c>
      <c r="AU421" s="254" t="s">
        <v>86</v>
      </c>
      <c r="AV421" s="14" t="s">
        <v>134</v>
      </c>
      <c r="AW421" s="14" t="s">
        <v>32</v>
      </c>
      <c r="AX421" s="14" t="s">
        <v>84</v>
      </c>
      <c r="AY421" s="254" t="s">
        <v>127</v>
      </c>
    </row>
    <row r="422" s="2" customFormat="1" ht="16.5" customHeight="1">
      <c r="A422" s="39"/>
      <c r="B422" s="40"/>
      <c r="C422" s="219" t="s">
        <v>611</v>
      </c>
      <c r="D422" s="219" t="s">
        <v>129</v>
      </c>
      <c r="E422" s="220" t="s">
        <v>612</v>
      </c>
      <c r="F422" s="221" t="s">
        <v>613</v>
      </c>
      <c r="G422" s="222" t="s">
        <v>236</v>
      </c>
      <c r="H422" s="223">
        <v>20.32</v>
      </c>
      <c r="I422" s="224"/>
      <c r="J422" s="225">
        <f>ROUND(I422*H422,2)</f>
        <v>0</v>
      </c>
      <c r="K422" s="221" t="s">
        <v>1</v>
      </c>
      <c r="L422" s="45"/>
      <c r="M422" s="226" t="s">
        <v>1</v>
      </c>
      <c r="N422" s="227" t="s">
        <v>41</v>
      </c>
      <c r="O422" s="92"/>
      <c r="P422" s="228">
        <f>O422*H422</f>
        <v>0</v>
      </c>
      <c r="Q422" s="228">
        <v>0.00024000000000000001</v>
      </c>
      <c r="R422" s="228">
        <f>Q422*H422</f>
        <v>0.0048768000000000006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218</v>
      </c>
      <c r="AT422" s="230" t="s">
        <v>129</v>
      </c>
      <c r="AU422" s="230" t="s">
        <v>86</v>
      </c>
      <c r="AY422" s="18" t="s">
        <v>127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84</v>
      </c>
      <c r="BK422" s="231">
        <f>ROUND(I422*H422,2)</f>
        <v>0</v>
      </c>
      <c r="BL422" s="18" t="s">
        <v>218</v>
      </c>
      <c r="BM422" s="230" t="s">
        <v>614</v>
      </c>
    </row>
    <row r="423" s="13" customFormat="1">
      <c r="A423" s="13"/>
      <c r="B423" s="232"/>
      <c r="C423" s="233"/>
      <c r="D423" s="234" t="s">
        <v>136</v>
      </c>
      <c r="E423" s="235" t="s">
        <v>1</v>
      </c>
      <c r="F423" s="236" t="s">
        <v>615</v>
      </c>
      <c r="G423" s="233"/>
      <c r="H423" s="237">
        <v>16</v>
      </c>
      <c r="I423" s="238"/>
      <c r="J423" s="233"/>
      <c r="K423" s="233"/>
      <c r="L423" s="239"/>
      <c r="M423" s="240"/>
      <c r="N423" s="241"/>
      <c r="O423" s="241"/>
      <c r="P423" s="241"/>
      <c r="Q423" s="241"/>
      <c r="R423" s="241"/>
      <c r="S423" s="241"/>
      <c r="T423" s="24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3" t="s">
        <v>136</v>
      </c>
      <c r="AU423" s="243" t="s">
        <v>86</v>
      </c>
      <c r="AV423" s="13" t="s">
        <v>86</v>
      </c>
      <c r="AW423" s="13" t="s">
        <v>32</v>
      </c>
      <c r="AX423" s="13" t="s">
        <v>76</v>
      </c>
      <c r="AY423" s="243" t="s">
        <v>127</v>
      </c>
    </row>
    <row r="424" s="13" customFormat="1">
      <c r="A424" s="13"/>
      <c r="B424" s="232"/>
      <c r="C424" s="233"/>
      <c r="D424" s="234" t="s">
        <v>136</v>
      </c>
      <c r="E424" s="235" t="s">
        <v>1</v>
      </c>
      <c r="F424" s="236" t="s">
        <v>616</v>
      </c>
      <c r="G424" s="233"/>
      <c r="H424" s="237">
        <v>4.3200000000000003</v>
      </c>
      <c r="I424" s="238"/>
      <c r="J424" s="233"/>
      <c r="K424" s="233"/>
      <c r="L424" s="239"/>
      <c r="M424" s="240"/>
      <c r="N424" s="241"/>
      <c r="O424" s="241"/>
      <c r="P424" s="241"/>
      <c r="Q424" s="241"/>
      <c r="R424" s="241"/>
      <c r="S424" s="241"/>
      <c r="T424" s="24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3" t="s">
        <v>136</v>
      </c>
      <c r="AU424" s="243" t="s">
        <v>86</v>
      </c>
      <c r="AV424" s="13" t="s">
        <v>86</v>
      </c>
      <c r="AW424" s="13" t="s">
        <v>32</v>
      </c>
      <c r="AX424" s="13" t="s">
        <v>76</v>
      </c>
      <c r="AY424" s="243" t="s">
        <v>127</v>
      </c>
    </row>
    <row r="425" s="14" customFormat="1">
      <c r="A425" s="14"/>
      <c r="B425" s="244"/>
      <c r="C425" s="245"/>
      <c r="D425" s="234" t="s">
        <v>136</v>
      </c>
      <c r="E425" s="246" t="s">
        <v>1</v>
      </c>
      <c r="F425" s="247" t="s">
        <v>138</v>
      </c>
      <c r="G425" s="245"/>
      <c r="H425" s="248">
        <v>20.32</v>
      </c>
      <c r="I425" s="249"/>
      <c r="J425" s="245"/>
      <c r="K425" s="245"/>
      <c r="L425" s="250"/>
      <c r="M425" s="251"/>
      <c r="N425" s="252"/>
      <c r="O425" s="252"/>
      <c r="P425" s="252"/>
      <c r="Q425" s="252"/>
      <c r="R425" s="252"/>
      <c r="S425" s="252"/>
      <c r="T425" s="253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4" t="s">
        <v>136</v>
      </c>
      <c r="AU425" s="254" t="s">
        <v>86</v>
      </c>
      <c r="AV425" s="14" t="s">
        <v>134</v>
      </c>
      <c r="AW425" s="14" t="s">
        <v>32</v>
      </c>
      <c r="AX425" s="14" t="s">
        <v>84</v>
      </c>
      <c r="AY425" s="254" t="s">
        <v>127</v>
      </c>
    </row>
    <row r="426" s="2" customFormat="1" ht="24.15" customHeight="1">
      <c r="A426" s="39"/>
      <c r="B426" s="40"/>
      <c r="C426" s="219" t="s">
        <v>617</v>
      </c>
      <c r="D426" s="219" t="s">
        <v>129</v>
      </c>
      <c r="E426" s="220" t="s">
        <v>618</v>
      </c>
      <c r="F426" s="221" t="s">
        <v>619</v>
      </c>
      <c r="G426" s="222" t="s">
        <v>620</v>
      </c>
      <c r="H426" s="292"/>
      <c r="I426" s="224"/>
      <c r="J426" s="225">
        <f>ROUND(I426*H426,2)</f>
        <v>0</v>
      </c>
      <c r="K426" s="221" t="s">
        <v>1</v>
      </c>
      <c r="L426" s="45"/>
      <c r="M426" s="293" t="s">
        <v>1</v>
      </c>
      <c r="N426" s="294" t="s">
        <v>41</v>
      </c>
      <c r="O426" s="295"/>
      <c r="P426" s="296">
        <f>O426*H426</f>
        <v>0</v>
      </c>
      <c r="Q426" s="296">
        <v>0</v>
      </c>
      <c r="R426" s="296">
        <f>Q426*H426</f>
        <v>0</v>
      </c>
      <c r="S426" s="296">
        <v>0</v>
      </c>
      <c r="T426" s="297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134</v>
      </c>
      <c r="AT426" s="230" t="s">
        <v>129</v>
      </c>
      <c r="AU426" s="230" t="s">
        <v>86</v>
      </c>
      <c r="AY426" s="18" t="s">
        <v>127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84</v>
      </c>
      <c r="BK426" s="231">
        <f>ROUND(I426*H426,2)</f>
        <v>0</v>
      </c>
      <c r="BL426" s="18" t="s">
        <v>134</v>
      </c>
      <c r="BM426" s="230" t="s">
        <v>621</v>
      </c>
    </row>
    <row r="427" s="2" customFormat="1" ht="6.96" customHeight="1">
      <c r="A427" s="39"/>
      <c r="B427" s="67"/>
      <c r="C427" s="68"/>
      <c r="D427" s="68"/>
      <c r="E427" s="68"/>
      <c r="F427" s="68"/>
      <c r="G427" s="68"/>
      <c r="H427" s="68"/>
      <c r="I427" s="68"/>
      <c r="J427" s="68"/>
      <c r="K427" s="68"/>
      <c r="L427" s="45"/>
      <c r="M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</row>
  </sheetData>
  <sheetProtection sheet="1" autoFilter="0" formatColumns="0" formatRows="0" objects="1" scenarios="1" spinCount="100000" saltValue="aX1hBHMc1Wj3sA6oQ9SDImEVLgQN/WCqJqRA9wEk9ITiNWn6JduEbo9w3dfmUxI1o9zm1+HPUXuwGYDd6qq+iQ==" hashValue="Ml9EHB1u1jE1WjwIEEPy0aH07IEZbXAubhSeCJCHy3xWbHHlN9RDj4F6G7L70Ud1tIVGeruluA7CO8Rdv7r7xw==" algorithmName="SHA-512" password="CC35"/>
  <autoFilter ref="C126:K42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6" r:id="rId1" display="https://podminky.urs.cz/item/CS_URS_2024_01/121151125"/>
    <hyperlink ref="F198" r:id="rId2" display="https://podminky.urs.cz/item/CS_URS_2024_01/162351104"/>
    <hyperlink ref="F211" r:id="rId3" display="https://podminky.urs.cz/item/CS_URS_2024_01/181351115"/>
    <hyperlink ref="F227" r:id="rId4" display="https://podminky.urs.cz/item/CS_URS_2024_01/213141113"/>
    <hyperlink ref="F251" r:id="rId5" display="https://podminky.urs.cz/item/CS_URS_2024_01/113151111"/>
    <hyperlink ref="F257" r:id="rId6" display="https://podminky.urs.cz/item/CS_URS_2024_01/113107222"/>
    <hyperlink ref="F262" r:id="rId7" display="https://podminky.urs.cz/item/CS_URS_2024_01/564760101"/>
    <hyperlink ref="F266" r:id="rId8" display="https://podminky.urs.cz/item/CS_URS_2024_01/564871111"/>
    <hyperlink ref="F303" r:id="rId9" display="https://podminky.urs.cz/item/CS_URS_2024_01/891311821"/>
    <hyperlink ref="F308" r:id="rId10" display="https://podminky.urs.cz/item/CS_URS_2024_01/857312122"/>
    <hyperlink ref="F358" r:id="rId11" display="https://podminky.urs.cz/item/CS_URS_2024_01/891521222"/>
    <hyperlink ref="F365" r:id="rId12" display="https://podminky.urs.cz/item/CS_URS_2024_01/8915218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PI 16002 Vnitřní ochrana dvou potrubí DN1600 z UK Vestec do VDJ Jesenice I - Řad 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623</v>
      </c>
      <c r="G12" s="39"/>
      <c r="H12" s="39"/>
      <c r="I12" s="141" t="s">
        <v>22</v>
      </c>
      <c r="J12" s="145" t="str">
        <f>'Rekapitulace stavby'!AN8</f>
        <v>7. 3. 2024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31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624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625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55.25" customHeight="1">
      <c r="A27" s="146"/>
      <c r="B27" s="147"/>
      <c r="C27" s="146"/>
      <c r="D27" s="146"/>
      <c r="E27" s="148" t="s">
        <v>626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ROUND((SUM(BE121:BE151)),  2)</f>
        <v>0</v>
      </c>
      <c r="G33" s="39"/>
      <c r="H33" s="39"/>
      <c r="I33" s="156">
        <v>0.20999999999999999</v>
      </c>
      <c r="J33" s="155">
        <f>ROUND(((SUM(BE121:BE151))*I33),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ROUND((SUM(BF121:BF151)),  2)</f>
        <v>0</v>
      </c>
      <c r="G34" s="39"/>
      <c r="H34" s="39"/>
      <c r="I34" s="156">
        <v>0.12</v>
      </c>
      <c r="J34" s="155">
        <f>ROUND(((SUM(BF121:BF151))*I34),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ROUND((SUM(BG121:BG151)),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ROUND((SUM(BH121:BH151)),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ROUND((SUM(BI121:BI151)),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PI 16002 Vnitřní ochrana dvou potrubí DN1600 z UK Vestec do VDJ Jesenice I - Řad 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DSO 01.2 - VNITŘNÍ OCHRANA POTRUBÍ ŘAD 1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Vestec u Prahy, Zdiměřice u Prahy</v>
      </c>
      <c r="G89" s="41"/>
      <c r="H89" s="41"/>
      <c r="I89" s="33" t="s">
        <v>22</v>
      </c>
      <c r="J89" s="80" t="str">
        <f>IF(J12="","",J12)</f>
        <v>7. 3. 2024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Vodohospodářský rozvoj a výstavba a.s.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109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627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6"/>
      <c r="C99" s="187"/>
      <c r="D99" s="188" t="s">
        <v>628</v>
      </c>
      <c r="E99" s="189"/>
      <c r="F99" s="189"/>
      <c r="G99" s="189"/>
      <c r="H99" s="189"/>
      <c r="I99" s="189"/>
      <c r="J99" s="190">
        <f>J133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629</v>
      </c>
      <c r="E100" s="189"/>
      <c r="F100" s="189"/>
      <c r="G100" s="189"/>
      <c r="H100" s="189"/>
      <c r="I100" s="189"/>
      <c r="J100" s="190">
        <f>J138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630</v>
      </c>
      <c r="E101" s="189"/>
      <c r="F101" s="189"/>
      <c r="G101" s="189"/>
      <c r="H101" s="189"/>
      <c r="I101" s="189"/>
      <c r="J101" s="190">
        <f>J147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112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75" t="str">
        <f>E7</f>
        <v>PI 16002 Vnitřní ochrana dvou potrubí DN1600 z UK Vestec do VDJ Jesenice I - Řad 1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94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DSO 01.2 - VNITŘNÍ OCHRANA POTRUBÍ ŘAD 1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Vestec u Prahy, Zdiměřice u Prahy</v>
      </c>
      <c r="G115" s="41"/>
      <c r="H115" s="41"/>
      <c r="I115" s="33" t="s">
        <v>22</v>
      </c>
      <c r="J115" s="80" t="str">
        <f>IF(J12="","",J12)</f>
        <v>7. 3. 2024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30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Vodohospodářský rozvoj a výstavba a.s.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113</v>
      </c>
      <c r="D120" s="195" t="s">
        <v>61</v>
      </c>
      <c r="E120" s="195" t="s">
        <v>57</v>
      </c>
      <c r="F120" s="195" t="s">
        <v>58</v>
      </c>
      <c r="G120" s="195" t="s">
        <v>114</v>
      </c>
      <c r="H120" s="195" t="s">
        <v>115</v>
      </c>
      <c r="I120" s="195" t="s">
        <v>116</v>
      </c>
      <c r="J120" s="195" t="s">
        <v>98</v>
      </c>
      <c r="K120" s="196" t="s">
        <v>117</v>
      </c>
      <c r="L120" s="197"/>
      <c r="M120" s="101" t="s">
        <v>1</v>
      </c>
      <c r="N120" s="102" t="s">
        <v>40</v>
      </c>
      <c r="O120" s="102" t="s">
        <v>118</v>
      </c>
      <c r="P120" s="102" t="s">
        <v>119</v>
      </c>
      <c r="Q120" s="102" t="s">
        <v>120</v>
      </c>
      <c r="R120" s="102" t="s">
        <v>121</v>
      </c>
      <c r="S120" s="102" t="s">
        <v>122</v>
      </c>
      <c r="T120" s="103" t="s">
        <v>123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124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0.13721100000000003</v>
      </c>
      <c r="S121" s="105"/>
      <c r="T121" s="20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100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75</v>
      </c>
      <c r="E122" s="206" t="s">
        <v>574</v>
      </c>
      <c r="F122" s="206" t="s">
        <v>575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</f>
        <v>0</v>
      </c>
      <c r="Q122" s="211"/>
      <c r="R122" s="212">
        <f>R123</f>
        <v>0.13721100000000003</v>
      </c>
      <c r="S122" s="211"/>
      <c r="T122" s="213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86</v>
      </c>
      <c r="AT122" s="215" t="s">
        <v>75</v>
      </c>
      <c r="AU122" s="215" t="s">
        <v>76</v>
      </c>
      <c r="AY122" s="214" t="s">
        <v>127</v>
      </c>
      <c r="BK122" s="216">
        <f>BK123</f>
        <v>0</v>
      </c>
    </row>
    <row r="123" s="12" customFormat="1" ht="22.8" customHeight="1">
      <c r="A123" s="12"/>
      <c r="B123" s="203"/>
      <c r="C123" s="204"/>
      <c r="D123" s="205" t="s">
        <v>75</v>
      </c>
      <c r="E123" s="217" t="s">
        <v>631</v>
      </c>
      <c r="F123" s="217" t="s">
        <v>632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P124+SUM(P125:P133)+P138+P147</f>
        <v>0</v>
      </c>
      <c r="Q123" s="211"/>
      <c r="R123" s="212">
        <f>R124+SUM(R125:R133)+R138+R147</f>
        <v>0.13721100000000003</v>
      </c>
      <c r="S123" s="211"/>
      <c r="T123" s="213">
        <f>T124+SUM(T125:T133)+T138+T147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86</v>
      </c>
      <c r="AT123" s="215" t="s">
        <v>75</v>
      </c>
      <c r="AU123" s="215" t="s">
        <v>84</v>
      </c>
      <c r="AY123" s="214" t="s">
        <v>127</v>
      </c>
      <c r="BK123" s="216">
        <f>BK124+SUM(BK125:BK133)+BK138+BK147</f>
        <v>0</v>
      </c>
    </row>
    <row r="124" s="2" customFormat="1" ht="49.05" customHeight="1">
      <c r="A124" s="39"/>
      <c r="B124" s="40"/>
      <c r="C124" s="219" t="s">
        <v>84</v>
      </c>
      <c r="D124" s="219" t="s">
        <v>129</v>
      </c>
      <c r="E124" s="220" t="s">
        <v>633</v>
      </c>
      <c r="F124" s="221" t="s">
        <v>634</v>
      </c>
      <c r="G124" s="222" t="s">
        <v>147</v>
      </c>
      <c r="H124" s="223">
        <v>3207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41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218</v>
      </c>
      <c r="AT124" s="230" t="s">
        <v>129</v>
      </c>
      <c r="AU124" s="230" t="s">
        <v>86</v>
      </c>
      <c r="AY124" s="18" t="s">
        <v>127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84</v>
      </c>
      <c r="BK124" s="231">
        <f>ROUND(I124*H124,2)</f>
        <v>0</v>
      </c>
      <c r="BL124" s="18" t="s">
        <v>218</v>
      </c>
      <c r="BM124" s="230" t="s">
        <v>635</v>
      </c>
    </row>
    <row r="125" s="13" customFormat="1">
      <c r="A125" s="13"/>
      <c r="B125" s="232"/>
      <c r="C125" s="233"/>
      <c r="D125" s="234" t="s">
        <v>136</v>
      </c>
      <c r="E125" s="235" t="s">
        <v>1</v>
      </c>
      <c r="F125" s="236" t="s">
        <v>636</v>
      </c>
      <c r="G125" s="233"/>
      <c r="H125" s="237">
        <v>3207</v>
      </c>
      <c r="I125" s="238"/>
      <c r="J125" s="233"/>
      <c r="K125" s="233"/>
      <c r="L125" s="239"/>
      <c r="M125" s="240"/>
      <c r="N125" s="241"/>
      <c r="O125" s="241"/>
      <c r="P125" s="241"/>
      <c r="Q125" s="241"/>
      <c r="R125" s="241"/>
      <c r="S125" s="241"/>
      <c r="T125" s="24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3" t="s">
        <v>136</v>
      </c>
      <c r="AU125" s="243" t="s">
        <v>86</v>
      </c>
      <c r="AV125" s="13" t="s">
        <v>86</v>
      </c>
      <c r="AW125" s="13" t="s">
        <v>32</v>
      </c>
      <c r="AX125" s="13" t="s">
        <v>76</v>
      </c>
      <c r="AY125" s="243" t="s">
        <v>127</v>
      </c>
    </row>
    <row r="126" s="14" customFormat="1">
      <c r="A126" s="14"/>
      <c r="B126" s="244"/>
      <c r="C126" s="245"/>
      <c r="D126" s="234" t="s">
        <v>136</v>
      </c>
      <c r="E126" s="246" t="s">
        <v>1</v>
      </c>
      <c r="F126" s="247" t="s">
        <v>138</v>
      </c>
      <c r="G126" s="245"/>
      <c r="H126" s="248">
        <v>3207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136</v>
      </c>
      <c r="AU126" s="254" t="s">
        <v>86</v>
      </c>
      <c r="AV126" s="14" t="s">
        <v>134</v>
      </c>
      <c r="AW126" s="14" t="s">
        <v>32</v>
      </c>
      <c r="AX126" s="14" t="s">
        <v>84</v>
      </c>
      <c r="AY126" s="254" t="s">
        <v>127</v>
      </c>
    </row>
    <row r="127" s="2" customFormat="1" ht="90" customHeight="1">
      <c r="A127" s="39"/>
      <c r="B127" s="40"/>
      <c r="C127" s="219" t="s">
        <v>86</v>
      </c>
      <c r="D127" s="219" t="s">
        <v>129</v>
      </c>
      <c r="E127" s="220" t="s">
        <v>637</v>
      </c>
      <c r="F127" s="221" t="s">
        <v>638</v>
      </c>
      <c r="G127" s="222" t="s">
        <v>147</v>
      </c>
      <c r="H127" s="223">
        <v>3207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218</v>
      </c>
      <c r="AT127" s="230" t="s">
        <v>129</v>
      </c>
      <c r="AU127" s="230" t="s">
        <v>86</v>
      </c>
      <c r="AY127" s="18" t="s">
        <v>127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218</v>
      </c>
      <c r="BM127" s="230" t="s">
        <v>639</v>
      </c>
    </row>
    <row r="128" s="2" customFormat="1" ht="89.25" customHeight="1">
      <c r="A128" s="39"/>
      <c r="B128" s="40"/>
      <c r="C128" s="219" t="s">
        <v>144</v>
      </c>
      <c r="D128" s="219" t="s">
        <v>129</v>
      </c>
      <c r="E128" s="220" t="s">
        <v>640</v>
      </c>
      <c r="F128" s="221" t="s">
        <v>641</v>
      </c>
      <c r="G128" s="222" t="s">
        <v>147</v>
      </c>
      <c r="H128" s="223">
        <v>3207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218</v>
      </c>
      <c r="AT128" s="230" t="s">
        <v>129</v>
      </c>
      <c r="AU128" s="230" t="s">
        <v>86</v>
      </c>
      <c r="AY128" s="18" t="s">
        <v>127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218</v>
      </c>
      <c r="BM128" s="230" t="s">
        <v>642</v>
      </c>
    </row>
    <row r="129" s="2" customFormat="1" ht="76.35" customHeight="1">
      <c r="A129" s="39"/>
      <c r="B129" s="40"/>
      <c r="C129" s="219" t="s">
        <v>134</v>
      </c>
      <c r="D129" s="219" t="s">
        <v>129</v>
      </c>
      <c r="E129" s="220" t="s">
        <v>643</v>
      </c>
      <c r="F129" s="221" t="s">
        <v>644</v>
      </c>
      <c r="G129" s="222" t="s">
        <v>147</v>
      </c>
      <c r="H129" s="223">
        <v>3207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218</v>
      </c>
      <c r="AT129" s="230" t="s">
        <v>129</v>
      </c>
      <c r="AU129" s="230" t="s">
        <v>86</v>
      </c>
      <c r="AY129" s="18" t="s">
        <v>127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218</v>
      </c>
      <c r="BM129" s="230" t="s">
        <v>645</v>
      </c>
    </row>
    <row r="130" s="2" customFormat="1" ht="24.15" customHeight="1">
      <c r="A130" s="39"/>
      <c r="B130" s="40"/>
      <c r="C130" s="219" t="s">
        <v>159</v>
      </c>
      <c r="D130" s="219" t="s">
        <v>129</v>
      </c>
      <c r="E130" s="220" t="s">
        <v>646</v>
      </c>
      <c r="F130" s="221" t="s">
        <v>647</v>
      </c>
      <c r="G130" s="222" t="s">
        <v>236</v>
      </c>
      <c r="H130" s="223">
        <v>5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41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218</v>
      </c>
      <c r="AT130" s="230" t="s">
        <v>129</v>
      </c>
      <c r="AU130" s="230" t="s">
        <v>86</v>
      </c>
      <c r="AY130" s="18" t="s">
        <v>127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218</v>
      </c>
      <c r="BM130" s="230" t="s">
        <v>648</v>
      </c>
    </row>
    <row r="131" s="13" customFormat="1">
      <c r="A131" s="13"/>
      <c r="B131" s="232"/>
      <c r="C131" s="233"/>
      <c r="D131" s="234" t="s">
        <v>136</v>
      </c>
      <c r="E131" s="235" t="s">
        <v>1</v>
      </c>
      <c r="F131" s="236" t="s">
        <v>159</v>
      </c>
      <c r="G131" s="233"/>
      <c r="H131" s="237">
        <v>5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136</v>
      </c>
      <c r="AU131" s="243" t="s">
        <v>86</v>
      </c>
      <c r="AV131" s="13" t="s">
        <v>86</v>
      </c>
      <c r="AW131" s="13" t="s">
        <v>32</v>
      </c>
      <c r="AX131" s="13" t="s">
        <v>84</v>
      </c>
      <c r="AY131" s="243" t="s">
        <v>127</v>
      </c>
    </row>
    <row r="132" s="2" customFormat="1" ht="24.15" customHeight="1">
      <c r="A132" s="39"/>
      <c r="B132" s="40"/>
      <c r="C132" s="219" t="s">
        <v>166</v>
      </c>
      <c r="D132" s="219" t="s">
        <v>129</v>
      </c>
      <c r="E132" s="220" t="s">
        <v>649</v>
      </c>
      <c r="F132" s="221" t="s">
        <v>650</v>
      </c>
      <c r="G132" s="222" t="s">
        <v>147</v>
      </c>
      <c r="H132" s="223">
        <v>3207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41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218</v>
      </c>
      <c r="AT132" s="230" t="s">
        <v>129</v>
      </c>
      <c r="AU132" s="230" t="s">
        <v>86</v>
      </c>
      <c r="AY132" s="18" t="s">
        <v>127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84</v>
      </c>
      <c r="BK132" s="231">
        <f>ROUND(I132*H132,2)</f>
        <v>0</v>
      </c>
      <c r="BL132" s="18" t="s">
        <v>218</v>
      </c>
      <c r="BM132" s="230" t="s">
        <v>651</v>
      </c>
    </row>
    <row r="133" s="12" customFormat="1" ht="20.88" customHeight="1">
      <c r="A133" s="12"/>
      <c r="B133" s="203"/>
      <c r="C133" s="204"/>
      <c r="D133" s="205" t="s">
        <v>75</v>
      </c>
      <c r="E133" s="217" t="s">
        <v>652</v>
      </c>
      <c r="F133" s="217" t="s">
        <v>653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SUM(P134:P137)</f>
        <v>0</v>
      </c>
      <c r="Q133" s="211"/>
      <c r="R133" s="212">
        <f>SUM(R134:R137)</f>
        <v>0.011781</v>
      </c>
      <c r="S133" s="211"/>
      <c r="T133" s="213">
        <f>SUM(T134:T137)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86</v>
      </c>
      <c r="AT133" s="215" t="s">
        <v>75</v>
      </c>
      <c r="AU133" s="215" t="s">
        <v>86</v>
      </c>
      <c r="AY133" s="214" t="s">
        <v>127</v>
      </c>
      <c r="BK133" s="216">
        <f>SUM(BK134:BK137)</f>
        <v>0</v>
      </c>
    </row>
    <row r="134" s="2" customFormat="1" ht="55.5" customHeight="1">
      <c r="A134" s="39"/>
      <c r="B134" s="40"/>
      <c r="C134" s="219" t="s">
        <v>171</v>
      </c>
      <c r="D134" s="219" t="s">
        <v>129</v>
      </c>
      <c r="E134" s="220" t="s">
        <v>654</v>
      </c>
      <c r="F134" s="221" t="s">
        <v>655</v>
      </c>
      <c r="G134" s="222" t="s">
        <v>147</v>
      </c>
      <c r="H134" s="223">
        <v>312.69999999999999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3.0000000000000001E-05</v>
      </c>
      <c r="R134" s="228">
        <f>Q134*H134</f>
        <v>0.0093810000000000004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218</v>
      </c>
      <c r="AT134" s="230" t="s">
        <v>129</v>
      </c>
      <c r="AU134" s="230" t="s">
        <v>144</v>
      </c>
      <c r="AY134" s="18" t="s">
        <v>127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218</v>
      </c>
      <c r="BM134" s="230" t="s">
        <v>656</v>
      </c>
    </row>
    <row r="135" s="13" customFormat="1">
      <c r="A135" s="13"/>
      <c r="B135" s="232"/>
      <c r="C135" s="233"/>
      <c r="D135" s="234" t="s">
        <v>136</v>
      </c>
      <c r="E135" s="235" t="s">
        <v>1</v>
      </c>
      <c r="F135" s="236" t="s">
        <v>657</v>
      </c>
      <c r="G135" s="233"/>
      <c r="H135" s="237">
        <v>312.69999999999999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136</v>
      </c>
      <c r="AU135" s="243" t="s">
        <v>144</v>
      </c>
      <c r="AV135" s="13" t="s">
        <v>86</v>
      </c>
      <c r="AW135" s="13" t="s">
        <v>32</v>
      </c>
      <c r="AX135" s="13" t="s">
        <v>84</v>
      </c>
      <c r="AY135" s="243" t="s">
        <v>127</v>
      </c>
    </row>
    <row r="136" s="2" customFormat="1" ht="62.7" customHeight="1">
      <c r="A136" s="39"/>
      <c r="B136" s="40"/>
      <c r="C136" s="219" t="s">
        <v>176</v>
      </c>
      <c r="D136" s="219" t="s">
        <v>129</v>
      </c>
      <c r="E136" s="220" t="s">
        <v>658</v>
      </c>
      <c r="F136" s="221" t="s">
        <v>659</v>
      </c>
      <c r="G136" s="222" t="s">
        <v>147</v>
      </c>
      <c r="H136" s="223">
        <v>80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3.0000000000000001E-05</v>
      </c>
      <c r="R136" s="228">
        <f>Q136*H136</f>
        <v>0.0024000000000000002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218</v>
      </c>
      <c r="AT136" s="230" t="s">
        <v>129</v>
      </c>
      <c r="AU136" s="230" t="s">
        <v>144</v>
      </c>
      <c r="AY136" s="18" t="s">
        <v>127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218</v>
      </c>
      <c r="BM136" s="230" t="s">
        <v>660</v>
      </c>
    </row>
    <row r="137" s="13" customFormat="1">
      <c r="A137" s="13"/>
      <c r="B137" s="232"/>
      <c r="C137" s="233"/>
      <c r="D137" s="234" t="s">
        <v>136</v>
      </c>
      <c r="E137" s="235" t="s">
        <v>1</v>
      </c>
      <c r="F137" s="236" t="s">
        <v>661</v>
      </c>
      <c r="G137" s="233"/>
      <c r="H137" s="237">
        <v>80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136</v>
      </c>
      <c r="AU137" s="243" t="s">
        <v>144</v>
      </c>
      <c r="AV137" s="13" t="s">
        <v>86</v>
      </c>
      <c r="AW137" s="13" t="s">
        <v>32</v>
      </c>
      <c r="AX137" s="13" t="s">
        <v>84</v>
      </c>
      <c r="AY137" s="243" t="s">
        <v>127</v>
      </c>
    </row>
    <row r="138" s="12" customFormat="1" ht="20.88" customHeight="1">
      <c r="A138" s="12"/>
      <c r="B138" s="203"/>
      <c r="C138" s="204"/>
      <c r="D138" s="205" t="s">
        <v>75</v>
      </c>
      <c r="E138" s="217" t="s">
        <v>125</v>
      </c>
      <c r="F138" s="217" t="s">
        <v>126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SUM(P139:P146)</f>
        <v>0</v>
      </c>
      <c r="Q138" s="211"/>
      <c r="R138" s="212">
        <f>SUM(R139:R146)</f>
        <v>0.06720000000000001</v>
      </c>
      <c r="S138" s="211"/>
      <c r="T138" s="213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86</v>
      </c>
      <c r="AY138" s="214" t="s">
        <v>127</v>
      </c>
      <c r="BK138" s="216">
        <f>SUM(BK139:BK146)</f>
        <v>0</v>
      </c>
    </row>
    <row r="139" s="2" customFormat="1" ht="167.1" customHeight="1">
      <c r="A139" s="39"/>
      <c r="B139" s="40"/>
      <c r="C139" s="219" t="s">
        <v>181</v>
      </c>
      <c r="D139" s="219" t="s">
        <v>129</v>
      </c>
      <c r="E139" s="220" t="s">
        <v>662</v>
      </c>
      <c r="F139" s="221" t="s">
        <v>663</v>
      </c>
      <c r="G139" s="222" t="s">
        <v>664</v>
      </c>
      <c r="H139" s="223">
        <v>4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665</v>
      </c>
      <c r="AT139" s="230" t="s">
        <v>129</v>
      </c>
      <c r="AU139" s="230" t="s">
        <v>144</v>
      </c>
      <c r="AY139" s="18" t="s">
        <v>127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665</v>
      </c>
      <c r="BM139" s="230" t="s">
        <v>666</v>
      </c>
    </row>
    <row r="140" s="13" customFormat="1">
      <c r="A140" s="13"/>
      <c r="B140" s="232"/>
      <c r="C140" s="233"/>
      <c r="D140" s="234" t="s">
        <v>136</v>
      </c>
      <c r="E140" s="235" t="s">
        <v>1</v>
      </c>
      <c r="F140" s="236" t="s">
        <v>667</v>
      </c>
      <c r="G140" s="233"/>
      <c r="H140" s="237">
        <v>4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136</v>
      </c>
      <c r="AU140" s="243" t="s">
        <v>144</v>
      </c>
      <c r="AV140" s="13" t="s">
        <v>86</v>
      </c>
      <c r="AW140" s="13" t="s">
        <v>32</v>
      </c>
      <c r="AX140" s="13" t="s">
        <v>76</v>
      </c>
      <c r="AY140" s="243" t="s">
        <v>127</v>
      </c>
    </row>
    <row r="141" s="14" customFormat="1">
      <c r="A141" s="14"/>
      <c r="B141" s="244"/>
      <c r="C141" s="245"/>
      <c r="D141" s="234" t="s">
        <v>136</v>
      </c>
      <c r="E141" s="246" t="s">
        <v>1</v>
      </c>
      <c r="F141" s="247" t="s">
        <v>138</v>
      </c>
      <c r="G141" s="245"/>
      <c r="H141" s="248">
        <v>4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136</v>
      </c>
      <c r="AU141" s="254" t="s">
        <v>144</v>
      </c>
      <c r="AV141" s="14" t="s">
        <v>134</v>
      </c>
      <c r="AW141" s="14" t="s">
        <v>32</v>
      </c>
      <c r="AX141" s="14" t="s">
        <v>84</v>
      </c>
      <c r="AY141" s="254" t="s">
        <v>127</v>
      </c>
    </row>
    <row r="142" s="2" customFormat="1" ht="37.8" customHeight="1">
      <c r="A142" s="39"/>
      <c r="B142" s="40"/>
      <c r="C142" s="219" t="s">
        <v>186</v>
      </c>
      <c r="D142" s="219" t="s">
        <v>129</v>
      </c>
      <c r="E142" s="220" t="s">
        <v>668</v>
      </c>
      <c r="F142" s="221" t="s">
        <v>669</v>
      </c>
      <c r="G142" s="222" t="s">
        <v>592</v>
      </c>
      <c r="H142" s="223">
        <v>1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41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665</v>
      </c>
      <c r="AT142" s="230" t="s">
        <v>129</v>
      </c>
      <c r="AU142" s="230" t="s">
        <v>144</v>
      </c>
      <c r="AY142" s="18" t="s">
        <v>127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84</v>
      </c>
      <c r="BK142" s="231">
        <f>ROUND(I142*H142,2)</f>
        <v>0</v>
      </c>
      <c r="BL142" s="18" t="s">
        <v>665</v>
      </c>
      <c r="BM142" s="230" t="s">
        <v>670</v>
      </c>
    </row>
    <row r="143" s="2" customFormat="1" ht="21.75" customHeight="1">
      <c r="A143" s="39"/>
      <c r="B143" s="40"/>
      <c r="C143" s="219" t="s">
        <v>191</v>
      </c>
      <c r="D143" s="219" t="s">
        <v>129</v>
      </c>
      <c r="E143" s="220" t="s">
        <v>671</v>
      </c>
      <c r="F143" s="221" t="s">
        <v>672</v>
      </c>
      <c r="G143" s="222" t="s">
        <v>132</v>
      </c>
      <c r="H143" s="223">
        <v>80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0.00024000000000000001</v>
      </c>
      <c r="R143" s="228">
        <f>Q143*H143</f>
        <v>0.019200000000000002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218</v>
      </c>
      <c r="AT143" s="230" t="s">
        <v>129</v>
      </c>
      <c r="AU143" s="230" t="s">
        <v>144</v>
      </c>
      <c r="AY143" s="18" t="s">
        <v>127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218</v>
      </c>
      <c r="BM143" s="230" t="s">
        <v>673</v>
      </c>
    </row>
    <row r="144" s="13" customFormat="1">
      <c r="A144" s="13"/>
      <c r="B144" s="232"/>
      <c r="C144" s="233"/>
      <c r="D144" s="234" t="s">
        <v>136</v>
      </c>
      <c r="E144" s="235" t="s">
        <v>1</v>
      </c>
      <c r="F144" s="236" t="s">
        <v>674</v>
      </c>
      <c r="G144" s="233"/>
      <c r="H144" s="237">
        <v>80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136</v>
      </c>
      <c r="AU144" s="243" t="s">
        <v>144</v>
      </c>
      <c r="AV144" s="13" t="s">
        <v>86</v>
      </c>
      <c r="AW144" s="13" t="s">
        <v>32</v>
      </c>
      <c r="AX144" s="13" t="s">
        <v>76</v>
      </c>
      <c r="AY144" s="243" t="s">
        <v>127</v>
      </c>
    </row>
    <row r="145" s="14" customFormat="1">
      <c r="A145" s="14"/>
      <c r="B145" s="244"/>
      <c r="C145" s="245"/>
      <c r="D145" s="234" t="s">
        <v>136</v>
      </c>
      <c r="E145" s="246" t="s">
        <v>1</v>
      </c>
      <c r="F145" s="247" t="s">
        <v>138</v>
      </c>
      <c r="G145" s="245"/>
      <c r="H145" s="248">
        <v>80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136</v>
      </c>
      <c r="AU145" s="254" t="s">
        <v>144</v>
      </c>
      <c r="AV145" s="14" t="s">
        <v>134</v>
      </c>
      <c r="AW145" s="14" t="s">
        <v>32</v>
      </c>
      <c r="AX145" s="14" t="s">
        <v>84</v>
      </c>
      <c r="AY145" s="254" t="s">
        <v>127</v>
      </c>
    </row>
    <row r="146" s="2" customFormat="1" ht="49.05" customHeight="1">
      <c r="A146" s="39"/>
      <c r="B146" s="40"/>
      <c r="C146" s="219" t="s">
        <v>8</v>
      </c>
      <c r="D146" s="219" t="s">
        <v>129</v>
      </c>
      <c r="E146" s="220" t="s">
        <v>675</v>
      </c>
      <c r="F146" s="221" t="s">
        <v>676</v>
      </c>
      <c r="G146" s="222" t="s">
        <v>147</v>
      </c>
      <c r="H146" s="223">
        <v>200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0.00024000000000000001</v>
      </c>
      <c r="R146" s="228">
        <f>Q146*H146</f>
        <v>0.048000000000000001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218</v>
      </c>
      <c r="AT146" s="230" t="s">
        <v>129</v>
      </c>
      <c r="AU146" s="230" t="s">
        <v>144</v>
      </c>
      <c r="AY146" s="18" t="s">
        <v>127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218</v>
      </c>
      <c r="BM146" s="230" t="s">
        <v>677</v>
      </c>
    </row>
    <row r="147" s="12" customFormat="1" ht="20.88" customHeight="1">
      <c r="A147" s="12"/>
      <c r="B147" s="203"/>
      <c r="C147" s="204"/>
      <c r="D147" s="205" t="s">
        <v>75</v>
      </c>
      <c r="E147" s="217" t="s">
        <v>176</v>
      </c>
      <c r="F147" s="217" t="s">
        <v>364</v>
      </c>
      <c r="G147" s="204"/>
      <c r="H147" s="204"/>
      <c r="I147" s="207"/>
      <c r="J147" s="218">
        <f>BK147</f>
        <v>0</v>
      </c>
      <c r="K147" s="204"/>
      <c r="L147" s="209"/>
      <c r="M147" s="210"/>
      <c r="N147" s="211"/>
      <c r="O147" s="211"/>
      <c r="P147" s="212">
        <f>SUM(P148:P151)</f>
        <v>0</v>
      </c>
      <c r="Q147" s="211"/>
      <c r="R147" s="212">
        <f>SUM(R148:R151)</f>
        <v>0.058230000000000004</v>
      </c>
      <c r="S147" s="211"/>
      <c r="T147" s="213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4" t="s">
        <v>84</v>
      </c>
      <c r="AT147" s="215" t="s">
        <v>75</v>
      </c>
      <c r="AU147" s="215" t="s">
        <v>86</v>
      </c>
      <c r="AY147" s="214" t="s">
        <v>127</v>
      </c>
      <c r="BK147" s="216">
        <f>SUM(BK148:BK151)</f>
        <v>0</v>
      </c>
    </row>
    <row r="148" s="2" customFormat="1" ht="21.75" customHeight="1">
      <c r="A148" s="39"/>
      <c r="B148" s="40"/>
      <c r="C148" s="219" t="s">
        <v>200</v>
      </c>
      <c r="D148" s="219" t="s">
        <v>129</v>
      </c>
      <c r="E148" s="220" t="s">
        <v>678</v>
      </c>
      <c r="F148" s="221" t="s">
        <v>679</v>
      </c>
      <c r="G148" s="222" t="s">
        <v>236</v>
      </c>
      <c r="H148" s="223">
        <v>647</v>
      </c>
      <c r="I148" s="224"/>
      <c r="J148" s="225">
        <f>ROUND(I148*H148,2)</f>
        <v>0</v>
      </c>
      <c r="K148" s="221" t="s">
        <v>680</v>
      </c>
      <c r="L148" s="45"/>
      <c r="M148" s="226" t="s">
        <v>1</v>
      </c>
      <c r="N148" s="227" t="s">
        <v>41</v>
      </c>
      <c r="O148" s="92"/>
      <c r="P148" s="228">
        <f>O148*H148</f>
        <v>0</v>
      </c>
      <c r="Q148" s="228">
        <v>9.0000000000000006E-05</v>
      </c>
      <c r="R148" s="228">
        <f>Q148*H148</f>
        <v>0.058230000000000004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134</v>
      </c>
      <c r="AT148" s="230" t="s">
        <v>129</v>
      </c>
      <c r="AU148" s="230" t="s">
        <v>144</v>
      </c>
      <c r="AY148" s="18" t="s">
        <v>127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84</v>
      </c>
      <c r="BK148" s="231">
        <f>ROUND(I148*H148,2)</f>
        <v>0</v>
      </c>
      <c r="BL148" s="18" t="s">
        <v>134</v>
      </c>
      <c r="BM148" s="230" t="s">
        <v>681</v>
      </c>
    </row>
    <row r="149" s="2" customFormat="1">
      <c r="A149" s="39"/>
      <c r="B149" s="40"/>
      <c r="C149" s="41"/>
      <c r="D149" s="255" t="s">
        <v>150</v>
      </c>
      <c r="E149" s="41"/>
      <c r="F149" s="256" t="s">
        <v>682</v>
      </c>
      <c r="G149" s="41"/>
      <c r="H149" s="41"/>
      <c r="I149" s="257"/>
      <c r="J149" s="41"/>
      <c r="K149" s="41"/>
      <c r="L149" s="45"/>
      <c r="M149" s="258"/>
      <c r="N149" s="259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150</v>
      </c>
      <c r="AU149" s="18" t="s">
        <v>144</v>
      </c>
    </row>
    <row r="150" s="13" customFormat="1">
      <c r="A150" s="13"/>
      <c r="B150" s="232"/>
      <c r="C150" s="233"/>
      <c r="D150" s="234" t="s">
        <v>136</v>
      </c>
      <c r="E150" s="235" t="s">
        <v>1</v>
      </c>
      <c r="F150" s="236" t="s">
        <v>683</v>
      </c>
      <c r="G150" s="233"/>
      <c r="H150" s="237">
        <v>647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136</v>
      </c>
      <c r="AU150" s="243" t="s">
        <v>144</v>
      </c>
      <c r="AV150" s="13" t="s">
        <v>86</v>
      </c>
      <c r="AW150" s="13" t="s">
        <v>32</v>
      </c>
      <c r="AX150" s="13" t="s">
        <v>76</v>
      </c>
      <c r="AY150" s="243" t="s">
        <v>127</v>
      </c>
    </row>
    <row r="151" s="14" customFormat="1">
      <c r="A151" s="14"/>
      <c r="B151" s="244"/>
      <c r="C151" s="245"/>
      <c r="D151" s="234" t="s">
        <v>136</v>
      </c>
      <c r="E151" s="246" t="s">
        <v>1</v>
      </c>
      <c r="F151" s="247" t="s">
        <v>138</v>
      </c>
      <c r="G151" s="245"/>
      <c r="H151" s="248">
        <v>647</v>
      </c>
      <c r="I151" s="249"/>
      <c r="J151" s="245"/>
      <c r="K151" s="245"/>
      <c r="L151" s="250"/>
      <c r="M151" s="298"/>
      <c r="N151" s="299"/>
      <c r="O151" s="299"/>
      <c r="P151" s="299"/>
      <c r="Q151" s="299"/>
      <c r="R151" s="299"/>
      <c r="S151" s="299"/>
      <c r="T151" s="30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136</v>
      </c>
      <c r="AU151" s="254" t="s">
        <v>144</v>
      </c>
      <c r="AV151" s="14" t="s">
        <v>134</v>
      </c>
      <c r="AW151" s="14" t="s">
        <v>32</v>
      </c>
      <c r="AX151" s="14" t="s">
        <v>84</v>
      </c>
      <c r="AY151" s="254" t="s">
        <v>127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ttpSaySBMh8vFW3yWpsDUN4kcOBCNG57mOLWa1+Z3xPNfbUWTiua4tV645byiuKjdklMvtiKrPC0v8OrKTMyWA==" hashValue="vZ/+oZ9esvhTFtNwnWcC6RvzmN9itmBcLr0vKrYjWQucgyvOd9dlyPQLUtRJCdj8BogIW7T9BuRjzbvTZaEp9g==" algorithmName="SHA-512" password="CC35"/>
  <autoFilter ref="C120:K151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49" r:id="rId1" display="https://podminky.urs.cz/item/CS_URS_2021_02/8925631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93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>PI 16002 Vnitřní ochrana dvou potrubí DN1600 z UK Vestec do VDJ Jesenice I - Řad 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684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685</v>
      </c>
      <c r="G12" s="39"/>
      <c r="H12" s="39"/>
      <c r="I12" s="141" t="s">
        <v>22</v>
      </c>
      <c r="J12" s="145" t="str">
        <f>'Rekapitulace stavby'!AN8</f>
        <v>7. 3. 2024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31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624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625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55.25" customHeight="1">
      <c r="A27" s="146"/>
      <c r="B27" s="147"/>
      <c r="C27" s="146"/>
      <c r="D27" s="146"/>
      <c r="E27" s="148" t="s">
        <v>626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ROUND((SUM(BE117:BE130)),  2)</f>
        <v>0</v>
      </c>
      <c r="G33" s="39"/>
      <c r="H33" s="39"/>
      <c r="I33" s="156">
        <v>0.20999999999999999</v>
      </c>
      <c r="J33" s="155">
        <f>ROUND(((SUM(BE117:BE130))*I33),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ROUND((SUM(BF117:BF130)),  2)</f>
        <v>0</v>
      </c>
      <c r="G34" s="39"/>
      <c r="H34" s="39"/>
      <c r="I34" s="156">
        <v>0.12</v>
      </c>
      <c r="J34" s="155">
        <f>ROUND(((SUM(BF117:BF130))*I34),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ROUND((SUM(BG117:BG130)),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ROUND((SUM(BH117:BH130)),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ROUND((SUM(BI117:BI130)),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5" t="str">
        <f>E7</f>
        <v>PI 16002 Vnitřní ochrana dvou potrubí DN1600 z UK Vestec do VDJ Jesenice I - Řad 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Zdiměčice u Prahy, Vestec u Prahy</v>
      </c>
      <c r="G89" s="41"/>
      <c r="H89" s="41"/>
      <c r="I89" s="33" t="s">
        <v>22</v>
      </c>
      <c r="J89" s="80" t="str">
        <f>IF(J12="","",J12)</f>
        <v>7. 3. 2024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Vodohospodářský rozvoj a výstavba a.s.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97</v>
      </c>
      <c r="D94" s="177"/>
      <c r="E94" s="177"/>
      <c r="F94" s="177"/>
      <c r="G94" s="177"/>
      <c r="H94" s="177"/>
      <c r="I94" s="177"/>
      <c r="J94" s="178" t="s">
        <v>98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99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80"/>
      <c r="C97" s="181"/>
      <c r="D97" s="182" t="s">
        <v>686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112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6.25" customHeight="1">
      <c r="A107" s="39"/>
      <c r="B107" s="40"/>
      <c r="C107" s="41"/>
      <c r="D107" s="41"/>
      <c r="E107" s="175" t="str">
        <f>E7</f>
        <v>PI 16002 Vnitřní ochrana dvou potrubí DN1600 z UK Vestec do VDJ Jesenice I - Řad 1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94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VRN - Vedlejší rozpočtové náklady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Zdiměčice u Prahy, Vestec u Prahy</v>
      </c>
      <c r="G111" s="41"/>
      <c r="H111" s="41"/>
      <c r="I111" s="33" t="s">
        <v>22</v>
      </c>
      <c r="J111" s="80" t="str">
        <f>IF(J12="","",J12)</f>
        <v>7. 3. 2024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 xml:space="preserve"> </v>
      </c>
      <c r="G113" s="41"/>
      <c r="H113" s="41"/>
      <c r="I113" s="33" t="s">
        <v>30</v>
      </c>
      <c r="J113" s="37" t="str">
        <f>E21</f>
        <v xml:space="preserve"> 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33</v>
      </c>
      <c r="J114" s="37" t="str">
        <f>E24</f>
        <v>Vodohospodářský rozvoj a výstavba a.s.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113</v>
      </c>
      <c r="D116" s="195" t="s">
        <v>61</v>
      </c>
      <c r="E116" s="195" t="s">
        <v>57</v>
      </c>
      <c r="F116" s="195" t="s">
        <v>58</v>
      </c>
      <c r="G116" s="195" t="s">
        <v>114</v>
      </c>
      <c r="H116" s="195" t="s">
        <v>115</v>
      </c>
      <c r="I116" s="195" t="s">
        <v>116</v>
      </c>
      <c r="J116" s="195" t="s">
        <v>98</v>
      </c>
      <c r="K116" s="196" t="s">
        <v>117</v>
      </c>
      <c r="L116" s="197"/>
      <c r="M116" s="101" t="s">
        <v>1</v>
      </c>
      <c r="N116" s="102" t="s">
        <v>40</v>
      </c>
      <c r="O116" s="102" t="s">
        <v>118</v>
      </c>
      <c r="P116" s="102" t="s">
        <v>119</v>
      </c>
      <c r="Q116" s="102" t="s">
        <v>120</v>
      </c>
      <c r="R116" s="102" t="s">
        <v>121</v>
      </c>
      <c r="S116" s="102" t="s">
        <v>122</v>
      </c>
      <c r="T116" s="103" t="s">
        <v>123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124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75</v>
      </c>
      <c r="AU117" s="18" t="s">
        <v>100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75</v>
      </c>
      <c r="E118" s="206" t="s">
        <v>90</v>
      </c>
      <c r="F118" s="206" t="s">
        <v>687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SUM(P119:P130)</f>
        <v>0</v>
      </c>
      <c r="Q118" s="211"/>
      <c r="R118" s="212">
        <f>SUM(R119:R130)</f>
        <v>0</v>
      </c>
      <c r="S118" s="211"/>
      <c r="T118" s="213">
        <f>SUM(T119:T130)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159</v>
      </c>
      <c r="AT118" s="215" t="s">
        <v>75</v>
      </c>
      <c r="AU118" s="215" t="s">
        <v>76</v>
      </c>
      <c r="AY118" s="214" t="s">
        <v>127</v>
      </c>
      <c r="BK118" s="216">
        <f>SUM(BK119:BK130)</f>
        <v>0</v>
      </c>
    </row>
    <row r="119" s="2" customFormat="1" ht="24.15" customHeight="1">
      <c r="A119" s="39"/>
      <c r="B119" s="40"/>
      <c r="C119" s="219" t="s">
        <v>84</v>
      </c>
      <c r="D119" s="219" t="s">
        <v>129</v>
      </c>
      <c r="E119" s="220" t="s">
        <v>688</v>
      </c>
      <c r="F119" s="221" t="s">
        <v>689</v>
      </c>
      <c r="G119" s="222" t="s">
        <v>592</v>
      </c>
      <c r="H119" s="223">
        <v>1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41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134</v>
      </c>
      <c r="AT119" s="230" t="s">
        <v>129</v>
      </c>
      <c r="AU119" s="230" t="s">
        <v>84</v>
      </c>
      <c r="AY119" s="18" t="s">
        <v>127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84</v>
      </c>
      <c r="BK119" s="231">
        <f>ROUND(I119*H119,2)</f>
        <v>0</v>
      </c>
      <c r="BL119" s="18" t="s">
        <v>134</v>
      </c>
      <c r="BM119" s="230" t="s">
        <v>690</v>
      </c>
    </row>
    <row r="120" s="2" customFormat="1" ht="33" customHeight="1">
      <c r="A120" s="39"/>
      <c r="B120" s="40"/>
      <c r="C120" s="219" t="s">
        <v>86</v>
      </c>
      <c r="D120" s="219" t="s">
        <v>129</v>
      </c>
      <c r="E120" s="220" t="s">
        <v>691</v>
      </c>
      <c r="F120" s="221" t="s">
        <v>692</v>
      </c>
      <c r="G120" s="222" t="s">
        <v>592</v>
      </c>
      <c r="H120" s="223">
        <v>1</v>
      </c>
      <c r="I120" s="224"/>
      <c r="J120" s="225">
        <f>ROUND(I120*H120,2)</f>
        <v>0</v>
      </c>
      <c r="K120" s="221" t="s">
        <v>1</v>
      </c>
      <c r="L120" s="45"/>
      <c r="M120" s="226" t="s">
        <v>1</v>
      </c>
      <c r="N120" s="227" t="s">
        <v>41</v>
      </c>
      <c r="O120" s="92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0" t="s">
        <v>665</v>
      </c>
      <c r="AT120" s="230" t="s">
        <v>129</v>
      </c>
      <c r="AU120" s="230" t="s">
        <v>84</v>
      </c>
      <c r="AY120" s="18" t="s">
        <v>127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8" t="s">
        <v>84</v>
      </c>
      <c r="BK120" s="231">
        <f>ROUND(I120*H120,2)</f>
        <v>0</v>
      </c>
      <c r="BL120" s="18" t="s">
        <v>665</v>
      </c>
      <c r="BM120" s="230" t="s">
        <v>693</v>
      </c>
    </row>
    <row r="121" s="2" customFormat="1" ht="37.8" customHeight="1">
      <c r="A121" s="39"/>
      <c r="B121" s="40"/>
      <c r="C121" s="219" t="s">
        <v>144</v>
      </c>
      <c r="D121" s="219" t="s">
        <v>129</v>
      </c>
      <c r="E121" s="220" t="s">
        <v>694</v>
      </c>
      <c r="F121" s="221" t="s">
        <v>695</v>
      </c>
      <c r="G121" s="222" t="s">
        <v>592</v>
      </c>
      <c r="H121" s="223">
        <v>1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41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665</v>
      </c>
      <c r="AT121" s="230" t="s">
        <v>129</v>
      </c>
      <c r="AU121" s="230" t="s">
        <v>84</v>
      </c>
      <c r="AY121" s="18" t="s">
        <v>127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84</v>
      </c>
      <c r="BK121" s="231">
        <f>ROUND(I121*H121,2)</f>
        <v>0</v>
      </c>
      <c r="BL121" s="18" t="s">
        <v>665</v>
      </c>
      <c r="BM121" s="230" t="s">
        <v>696</v>
      </c>
    </row>
    <row r="122" s="2" customFormat="1" ht="16.5" customHeight="1">
      <c r="A122" s="39"/>
      <c r="B122" s="40"/>
      <c r="C122" s="219" t="s">
        <v>134</v>
      </c>
      <c r="D122" s="219" t="s">
        <v>129</v>
      </c>
      <c r="E122" s="220" t="s">
        <v>697</v>
      </c>
      <c r="F122" s="221" t="s">
        <v>698</v>
      </c>
      <c r="G122" s="222" t="s">
        <v>592</v>
      </c>
      <c r="H122" s="223">
        <v>1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41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665</v>
      </c>
      <c r="AT122" s="230" t="s">
        <v>129</v>
      </c>
      <c r="AU122" s="230" t="s">
        <v>84</v>
      </c>
      <c r="AY122" s="18" t="s">
        <v>127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84</v>
      </c>
      <c r="BK122" s="231">
        <f>ROUND(I122*H122,2)</f>
        <v>0</v>
      </c>
      <c r="BL122" s="18" t="s">
        <v>665</v>
      </c>
      <c r="BM122" s="230" t="s">
        <v>699</v>
      </c>
    </row>
    <row r="123" s="2" customFormat="1" ht="24.15" customHeight="1">
      <c r="A123" s="39"/>
      <c r="B123" s="40"/>
      <c r="C123" s="219" t="s">
        <v>159</v>
      </c>
      <c r="D123" s="219" t="s">
        <v>129</v>
      </c>
      <c r="E123" s="220" t="s">
        <v>700</v>
      </c>
      <c r="F123" s="221" t="s">
        <v>701</v>
      </c>
      <c r="G123" s="222" t="s">
        <v>592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41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665</v>
      </c>
      <c r="AT123" s="230" t="s">
        <v>129</v>
      </c>
      <c r="AU123" s="230" t="s">
        <v>84</v>
      </c>
      <c r="AY123" s="18" t="s">
        <v>127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84</v>
      </c>
      <c r="BK123" s="231">
        <f>ROUND(I123*H123,2)</f>
        <v>0</v>
      </c>
      <c r="BL123" s="18" t="s">
        <v>665</v>
      </c>
      <c r="BM123" s="230" t="s">
        <v>702</v>
      </c>
    </row>
    <row r="124" s="2" customFormat="1" ht="16.5" customHeight="1">
      <c r="A124" s="39"/>
      <c r="B124" s="40"/>
      <c r="C124" s="219" t="s">
        <v>166</v>
      </c>
      <c r="D124" s="219" t="s">
        <v>129</v>
      </c>
      <c r="E124" s="220" t="s">
        <v>703</v>
      </c>
      <c r="F124" s="221" t="s">
        <v>704</v>
      </c>
      <c r="G124" s="222" t="s">
        <v>592</v>
      </c>
      <c r="H124" s="223">
        <v>1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41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665</v>
      </c>
      <c r="AT124" s="230" t="s">
        <v>129</v>
      </c>
      <c r="AU124" s="230" t="s">
        <v>84</v>
      </c>
      <c r="AY124" s="18" t="s">
        <v>127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84</v>
      </c>
      <c r="BK124" s="231">
        <f>ROUND(I124*H124,2)</f>
        <v>0</v>
      </c>
      <c r="BL124" s="18" t="s">
        <v>665</v>
      </c>
      <c r="BM124" s="230" t="s">
        <v>705</v>
      </c>
    </row>
    <row r="125" s="2" customFormat="1" ht="24.15" customHeight="1">
      <c r="A125" s="39"/>
      <c r="B125" s="40"/>
      <c r="C125" s="219" t="s">
        <v>171</v>
      </c>
      <c r="D125" s="219" t="s">
        <v>129</v>
      </c>
      <c r="E125" s="220" t="s">
        <v>706</v>
      </c>
      <c r="F125" s="221" t="s">
        <v>707</v>
      </c>
      <c r="G125" s="222" t="s">
        <v>664</v>
      </c>
      <c r="H125" s="223">
        <v>4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665</v>
      </c>
      <c r="AT125" s="230" t="s">
        <v>129</v>
      </c>
      <c r="AU125" s="230" t="s">
        <v>84</v>
      </c>
      <c r="AY125" s="18" t="s">
        <v>127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665</v>
      </c>
      <c r="BM125" s="230" t="s">
        <v>708</v>
      </c>
    </row>
    <row r="126" s="2" customFormat="1" ht="24.15" customHeight="1">
      <c r="A126" s="39"/>
      <c r="B126" s="40"/>
      <c r="C126" s="219" t="s">
        <v>176</v>
      </c>
      <c r="D126" s="219" t="s">
        <v>129</v>
      </c>
      <c r="E126" s="220" t="s">
        <v>709</v>
      </c>
      <c r="F126" s="221" t="s">
        <v>710</v>
      </c>
      <c r="G126" s="222" t="s">
        <v>664</v>
      </c>
      <c r="H126" s="223">
        <v>4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41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665</v>
      </c>
      <c r="AT126" s="230" t="s">
        <v>129</v>
      </c>
      <c r="AU126" s="230" t="s">
        <v>84</v>
      </c>
      <c r="AY126" s="18" t="s">
        <v>127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84</v>
      </c>
      <c r="BK126" s="231">
        <f>ROUND(I126*H126,2)</f>
        <v>0</v>
      </c>
      <c r="BL126" s="18" t="s">
        <v>665</v>
      </c>
      <c r="BM126" s="230" t="s">
        <v>711</v>
      </c>
    </row>
    <row r="127" s="2" customFormat="1" ht="16.5" customHeight="1">
      <c r="A127" s="39"/>
      <c r="B127" s="40"/>
      <c r="C127" s="219" t="s">
        <v>181</v>
      </c>
      <c r="D127" s="219" t="s">
        <v>129</v>
      </c>
      <c r="E127" s="220" t="s">
        <v>712</v>
      </c>
      <c r="F127" s="221" t="s">
        <v>713</v>
      </c>
      <c r="G127" s="222" t="s">
        <v>592</v>
      </c>
      <c r="H127" s="223">
        <v>1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41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665</v>
      </c>
      <c r="AT127" s="230" t="s">
        <v>129</v>
      </c>
      <c r="AU127" s="230" t="s">
        <v>84</v>
      </c>
      <c r="AY127" s="18" t="s">
        <v>127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665</v>
      </c>
      <c r="BM127" s="230" t="s">
        <v>714</v>
      </c>
    </row>
    <row r="128" s="2" customFormat="1" ht="16.5" customHeight="1">
      <c r="A128" s="39"/>
      <c r="B128" s="40"/>
      <c r="C128" s="219" t="s">
        <v>186</v>
      </c>
      <c r="D128" s="219" t="s">
        <v>129</v>
      </c>
      <c r="E128" s="220" t="s">
        <v>715</v>
      </c>
      <c r="F128" s="221" t="s">
        <v>716</v>
      </c>
      <c r="G128" s="222" t="s">
        <v>592</v>
      </c>
      <c r="H128" s="223">
        <v>1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665</v>
      </c>
      <c r="AT128" s="230" t="s">
        <v>129</v>
      </c>
      <c r="AU128" s="230" t="s">
        <v>84</v>
      </c>
      <c r="AY128" s="18" t="s">
        <v>127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665</v>
      </c>
      <c r="BM128" s="230" t="s">
        <v>717</v>
      </c>
    </row>
    <row r="129" s="2" customFormat="1" ht="37.8" customHeight="1">
      <c r="A129" s="39"/>
      <c r="B129" s="40"/>
      <c r="C129" s="219" t="s">
        <v>191</v>
      </c>
      <c r="D129" s="219" t="s">
        <v>129</v>
      </c>
      <c r="E129" s="220" t="s">
        <v>718</v>
      </c>
      <c r="F129" s="221" t="s">
        <v>719</v>
      </c>
      <c r="G129" s="222" t="s">
        <v>592</v>
      </c>
      <c r="H129" s="223">
        <v>1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41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665</v>
      </c>
      <c r="AT129" s="230" t="s">
        <v>129</v>
      </c>
      <c r="AU129" s="230" t="s">
        <v>84</v>
      </c>
      <c r="AY129" s="18" t="s">
        <v>127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84</v>
      </c>
      <c r="BK129" s="231">
        <f>ROUND(I129*H129,2)</f>
        <v>0</v>
      </c>
      <c r="BL129" s="18" t="s">
        <v>665</v>
      </c>
      <c r="BM129" s="230" t="s">
        <v>720</v>
      </c>
    </row>
    <row r="130" s="2" customFormat="1" ht="16.5" customHeight="1">
      <c r="A130" s="39"/>
      <c r="B130" s="40"/>
      <c r="C130" s="219" t="s">
        <v>8</v>
      </c>
      <c r="D130" s="219" t="s">
        <v>129</v>
      </c>
      <c r="E130" s="220" t="s">
        <v>721</v>
      </c>
      <c r="F130" s="221" t="s">
        <v>722</v>
      </c>
      <c r="G130" s="222" t="s">
        <v>592</v>
      </c>
      <c r="H130" s="223">
        <v>1</v>
      </c>
      <c r="I130" s="224"/>
      <c r="J130" s="225">
        <f>ROUND(I130*H130,2)</f>
        <v>0</v>
      </c>
      <c r="K130" s="221" t="s">
        <v>1</v>
      </c>
      <c r="L130" s="45"/>
      <c r="M130" s="293" t="s">
        <v>1</v>
      </c>
      <c r="N130" s="294" t="s">
        <v>41</v>
      </c>
      <c r="O130" s="295"/>
      <c r="P130" s="296">
        <f>O130*H130</f>
        <v>0</v>
      </c>
      <c r="Q130" s="296">
        <v>0</v>
      </c>
      <c r="R130" s="296">
        <f>Q130*H130</f>
        <v>0</v>
      </c>
      <c r="S130" s="296">
        <v>0</v>
      </c>
      <c r="T130" s="29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665</v>
      </c>
      <c r="AT130" s="230" t="s">
        <v>129</v>
      </c>
      <c r="AU130" s="230" t="s">
        <v>84</v>
      </c>
      <c r="AY130" s="18" t="s">
        <v>127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84</v>
      </c>
      <c r="BK130" s="231">
        <f>ROUND(I130*H130,2)</f>
        <v>0</v>
      </c>
      <c r="BL130" s="18" t="s">
        <v>665</v>
      </c>
      <c r="BM130" s="230" t="s">
        <v>723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m27Uww94zQrM48yC99Ic8z+LA+L0eyX85KWzMeEd446vGBD6e59j+ubfkkd6KOsg9zRqQ3PUSjvV6M4hUezMWQ==" hashValue="hHbggCi9OAplhH9MKHGMTHZ8+Yj0zue5F7/A6GLV5JJqTzC+SXvU7w+r8kEMEEZZZ/uvUfQ+6fwrLeIY62h5ig==" algorithmName="SHA-512" password="CC35"/>
  <autoFilter ref="C116:K13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Brábník David</dc:creator>
  <cp:lastModifiedBy>Brábník David</cp:lastModifiedBy>
  <dcterms:created xsi:type="dcterms:W3CDTF">2024-03-11T14:54:00Z</dcterms:created>
  <dcterms:modified xsi:type="dcterms:W3CDTF">2024-03-11T14:54:06Z</dcterms:modified>
</cp:coreProperties>
</file>